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_doc\public_html\teach\econprin\2015-1\"/>
    </mc:Choice>
  </mc:AlternateContent>
  <bookViews>
    <workbookView xWindow="0" yWindow="0" windowWidth="38400" windowHeight="16440" activeTab="1"/>
  </bookViews>
  <sheets>
    <sheet name="Sheet1" sheetId="1" r:id="rId1"/>
    <sheet name="SP" sheetId="2" r:id="rId2"/>
    <sheet name="Sheet2" sheetId="3" r:id="rId3"/>
  </sheets>
  <definedNames>
    <definedName name="_xlnm._FilterDatabase" localSheetId="0" hidden="1">Sheet1!$A$2:$AZ$83</definedName>
    <definedName name="_xlnm._FilterDatabase" localSheetId="1" hidden="1">SP!$A$3:$R$82</definedName>
  </definedNames>
  <calcPr calcId="152511"/>
</workbook>
</file>

<file path=xl/calcChain.xml><?xml version="1.0" encoding="utf-8"?>
<calcChain xmlns="http://schemas.openxmlformats.org/spreadsheetml/2006/main">
  <c r="AS37" i="1" l="1"/>
  <c r="AR83" i="1" l="1"/>
  <c r="AR82" i="1"/>
  <c r="Q28" i="2"/>
  <c r="Q25" i="2"/>
  <c r="I69" i="2" l="1"/>
  <c r="J69" i="2"/>
  <c r="K69" i="2"/>
  <c r="L69" i="2"/>
  <c r="M69" i="2"/>
  <c r="N69" i="2"/>
  <c r="O69" i="2"/>
  <c r="P57" i="2"/>
  <c r="P21" i="2"/>
  <c r="P8" i="2"/>
  <c r="J32" i="2"/>
  <c r="K32" i="2"/>
  <c r="L32" i="2"/>
  <c r="M32" i="2"/>
  <c r="N32" i="2"/>
  <c r="O32" i="2"/>
  <c r="I32" i="2"/>
  <c r="P5" i="2"/>
  <c r="J72" i="2"/>
  <c r="K72" i="2"/>
  <c r="L72" i="2"/>
  <c r="M72" i="2"/>
  <c r="N72" i="2"/>
  <c r="O72" i="2"/>
  <c r="J73" i="2"/>
  <c r="K73" i="2"/>
  <c r="L73" i="2"/>
  <c r="M73" i="2"/>
  <c r="N73" i="2"/>
  <c r="O73" i="2"/>
  <c r="I73" i="2"/>
  <c r="J67" i="2"/>
  <c r="K67" i="2"/>
  <c r="L67" i="2"/>
  <c r="M67" i="2"/>
  <c r="N67" i="2"/>
  <c r="O67" i="2"/>
  <c r="I67" i="2"/>
  <c r="J76" i="2"/>
  <c r="K76" i="2"/>
  <c r="L76" i="2"/>
  <c r="M76" i="2"/>
  <c r="N76" i="2"/>
  <c r="O76" i="2"/>
  <c r="I76" i="2"/>
  <c r="J71" i="2"/>
  <c r="K71" i="2"/>
  <c r="L71" i="2"/>
  <c r="M71" i="2"/>
  <c r="N71" i="2"/>
  <c r="O71" i="2"/>
  <c r="I71" i="2"/>
  <c r="J68" i="2"/>
  <c r="K68" i="2"/>
  <c r="L68" i="2"/>
  <c r="M68" i="2"/>
  <c r="N68" i="2"/>
  <c r="O68" i="2"/>
  <c r="I68" i="2"/>
  <c r="J64" i="2"/>
  <c r="K64" i="2"/>
  <c r="L64" i="2"/>
  <c r="M64" i="2"/>
  <c r="N64" i="2"/>
  <c r="O64" i="2"/>
  <c r="I64" i="2"/>
  <c r="J60" i="2"/>
  <c r="K60" i="2"/>
  <c r="L60" i="2"/>
  <c r="M60" i="2"/>
  <c r="N60" i="2"/>
  <c r="O60" i="2"/>
  <c r="I60" i="2"/>
  <c r="J77" i="2"/>
  <c r="K77" i="2"/>
  <c r="L77" i="2"/>
  <c r="M77" i="2"/>
  <c r="N77" i="2"/>
  <c r="O77" i="2"/>
  <c r="J51" i="2"/>
  <c r="K51" i="2"/>
  <c r="L51" i="2"/>
  <c r="M51" i="2"/>
  <c r="N51" i="2"/>
  <c r="O51" i="2"/>
  <c r="I77" i="2"/>
  <c r="I51" i="2"/>
  <c r="J58" i="2"/>
  <c r="K58" i="2"/>
  <c r="L58" i="2"/>
  <c r="M58" i="2"/>
  <c r="N58" i="2"/>
  <c r="O58" i="2"/>
  <c r="J52" i="2"/>
  <c r="K52" i="2"/>
  <c r="L52" i="2"/>
  <c r="M52" i="2"/>
  <c r="N52" i="2"/>
  <c r="O52" i="2"/>
  <c r="I58" i="2"/>
  <c r="I52" i="2"/>
  <c r="I72" i="2"/>
  <c r="J50" i="2"/>
  <c r="K50" i="2"/>
  <c r="L50" i="2"/>
  <c r="M50" i="2"/>
  <c r="N50" i="2"/>
  <c r="O50" i="2"/>
  <c r="I50" i="2"/>
  <c r="J38" i="2"/>
  <c r="K38" i="2"/>
  <c r="L38" i="2"/>
  <c r="M38" i="2"/>
  <c r="N38" i="2"/>
  <c r="O38" i="2"/>
  <c r="I38" i="2"/>
  <c r="J33" i="2"/>
  <c r="K33" i="2"/>
  <c r="L33" i="2"/>
  <c r="M33" i="2"/>
  <c r="N33" i="2"/>
  <c r="O33" i="2"/>
  <c r="I33" i="2"/>
  <c r="J30" i="2"/>
  <c r="K30" i="2"/>
  <c r="L30" i="2"/>
  <c r="M30" i="2"/>
  <c r="N30" i="2"/>
  <c r="O30" i="2"/>
  <c r="I30" i="2"/>
  <c r="J75" i="2"/>
  <c r="K75" i="2"/>
  <c r="L75" i="2"/>
  <c r="M75" i="2"/>
  <c r="N75" i="2"/>
  <c r="O75" i="2"/>
  <c r="I75" i="2"/>
  <c r="J36" i="2"/>
  <c r="K36" i="2"/>
  <c r="L36" i="2"/>
  <c r="M36" i="2"/>
  <c r="N36" i="2"/>
  <c r="O36" i="2"/>
  <c r="I36" i="2"/>
  <c r="J23" i="2"/>
  <c r="K23" i="2"/>
  <c r="L23" i="2"/>
  <c r="M23" i="2"/>
  <c r="N23" i="2"/>
  <c r="O23" i="2"/>
  <c r="I23" i="2"/>
  <c r="J31" i="2"/>
  <c r="K31" i="2"/>
  <c r="L31" i="2"/>
  <c r="M31" i="2"/>
  <c r="N31" i="2"/>
  <c r="O31" i="2"/>
  <c r="I31" i="2"/>
  <c r="J34" i="2"/>
  <c r="K34" i="2"/>
  <c r="L34" i="2"/>
  <c r="M34" i="2"/>
  <c r="N34" i="2"/>
  <c r="O34" i="2"/>
  <c r="I34" i="2"/>
  <c r="J35" i="2"/>
  <c r="K35" i="2"/>
  <c r="L35" i="2"/>
  <c r="M35" i="2"/>
  <c r="N35" i="2"/>
  <c r="O35" i="2"/>
  <c r="I35" i="2"/>
  <c r="J16" i="2"/>
  <c r="K16" i="2"/>
  <c r="L16" i="2"/>
  <c r="M16" i="2"/>
  <c r="N16" i="2"/>
  <c r="O16" i="2"/>
  <c r="I16" i="2"/>
  <c r="J26" i="2"/>
  <c r="K26" i="2"/>
  <c r="L26" i="2"/>
  <c r="M26" i="2"/>
  <c r="N26" i="2"/>
  <c r="O26" i="2"/>
  <c r="I26" i="2"/>
  <c r="I56" i="2"/>
  <c r="J56" i="2"/>
  <c r="K56" i="2"/>
  <c r="L56" i="2"/>
  <c r="M56" i="2"/>
  <c r="N56" i="2"/>
  <c r="O56" i="2"/>
  <c r="H56" i="2"/>
  <c r="P6" i="2"/>
  <c r="P7" i="2"/>
  <c r="Q7" i="2" s="1"/>
  <c r="AP76" i="1" s="1"/>
  <c r="P9" i="2"/>
  <c r="P10" i="2"/>
  <c r="AP51" i="1" s="1"/>
  <c r="P11" i="2"/>
  <c r="P12" i="2"/>
  <c r="Q12" i="2" s="1"/>
  <c r="AP74" i="1" s="1"/>
  <c r="P13" i="2"/>
  <c r="P14" i="2"/>
  <c r="Q14" i="2" s="1"/>
  <c r="AP68" i="1" s="1"/>
  <c r="P15" i="2"/>
  <c r="P17" i="2"/>
  <c r="P18" i="2"/>
  <c r="Q18" i="2" s="1"/>
  <c r="AP54" i="1" s="1"/>
  <c r="P19" i="2"/>
  <c r="P20" i="2"/>
  <c r="Q20" i="2" s="1"/>
  <c r="AP38" i="1" s="1"/>
  <c r="P22" i="2"/>
  <c r="P24" i="2"/>
  <c r="Q24" i="2" s="1"/>
  <c r="AP72" i="1" s="1"/>
  <c r="P25" i="2"/>
  <c r="AP65" i="1" s="1"/>
  <c r="P27" i="2"/>
  <c r="P28" i="2"/>
  <c r="AP62" i="1" s="1"/>
  <c r="P29" i="2"/>
  <c r="Q29" i="2" s="1"/>
  <c r="AP75" i="1" s="1"/>
  <c r="P37" i="2"/>
  <c r="P39" i="2"/>
  <c r="P40" i="2"/>
  <c r="Q40" i="2" s="1"/>
  <c r="AP80" i="1" s="1"/>
  <c r="P41" i="2"/>
  <c r="P42" i="2"/>
  <c r="P43" i="2"/>
  <c r="Q43" i="2" s="1"/>
  <c r="AP79" i="1" s="1"/>
  <c r="P44" i="2"/>
  <c r="P45" i="2"/>
  <c r="P46" i="2"/>
  <c r="P47" i="2"/>
  <c r="P48" i="2"/>
  <c r="Q48" i="2" s="1"/>
  <c r="P49" i="2"/>
  <c r="Q49" i="2" s="1"/>
  <c r="AP26" i="1" s="1"/>
  <c r="P53" i="2"/>
  <c r="Q53" i="2" s="1"/>
  <c r="AP78" i="1" s="1"/>
  <c r="P54" i="2"/>
  <c r="P55" i="2"/>
  <c r="P59" i="2"/>
  <c r="Q59" i="2" s="1"/>
  <c r="AP44" i="1" s="1"/>
  <c r="P61" i="2"/>
  <c r="P62" i="2"/>
  <c r="Q62" i="2" s="1"/>
  <c r="AP30" i="1" s="1"/>
  <c r="P63" i="2"/>
  <c r="Q63" i="2" s="1"/>
  <c r="AP58" i="1" s="1"/>
  <c r="P65" i="2"/>
  <c r="Q65" i="2" s="1"/>
  <c r="AP71" i="1" s="1"/>
  <c r="P66" i="2"/>
  <c r="Q66" i="2" s="1"/>
  <c r="AP45" i="1" s="1"/>
  <c r="P70" i="2"/>
  <c r="Q70" i="2" s="1"/>
  <c r="AP67" i="1" s="1"/>
  <c r="P74" i="2"/>
  <c r="Q74" i="2" s="1"/>
  <c r="AP73" i="1" s="1"/>
  <c r="P78" i="2"/>
  <c r="P79" i="2"/>
  <c r="P80" i="2"/>
  <c r="P81" i="2"/>
  <c r="P4" i="2"/>
  <c r="AS58" i="1" l="1"/>
  <c r="AS73" i="1"/>
  <c r="AS76" i="1"/>
  <c r="AS30" i="1"/>
  <c r="AS51" i="1"/>
  <c r="AS54" i="1"/>
  <c r="AS62" i="1"/>
  <c r="AS38" i="1"/>
  <c r="AS44" i="1"/>
  <c r="AS45" i="1"/>
  <c r="AS65" i="1"/>
  <c r="AS68" i="1"/>
  <c r="AS26" i="1"/>
  <c r="AS72" i="1"/>
  <c r="P64" i="2"/>
  <c r="P38" i="2"/>
  <c r="P32" i="2"/>
  <c r="P23" i="2"/>
  <c r="Q23" i="2" s="1"/>
  <c r="AP18" i="1" s="1"/>
  <c r="P69" i="2"/>
  <c r="P51" i="2"/>
  <c r="Q51" i="2" s="1"/>
  <c r="AP24" i="1" s="1"/>
  <c r="P67" i="2"/>
  <c r="Q67" i="2" s="1"/>
  <c r="AP49" i="1" s="1"/>
  <c r="P72" i="2"/>
  <c r="P77" i="2"/>
  <c r="Q77" i="2" s="1"/>
  <c r="AP70" i="1" s="1"/>
  <c r="P73" i="2"/>
  <c r="Q73" i="2" s="1"/>
  <c r="AP55" i="1" s="1"/>
  <c r="P76" i="2"/>
  <c r="Q76" i="2" s="1"/>
  <c r="AP9" i="1" s="1"/>
  <c r="P71" i="2"/>
  <c r="Q71" i="2" s="1"/>
  <c r="AP20" i="1" s="1"/>
  <c r="P68" i="2"/>
  <c r="P60" i="2"/>
  <c r="P58" i="2"/>
  <c r="Q58" i="2" s="1"/>
  <c r="AP43" i="1" s="1"/>
  <c r="P52" i="2"/>
  <c r="Q52" i="2" s="1"/>
  <c r="AP57" i="1" s="1"/>
  <c r="P50" i="2"/>
  <c r="P56" i="2"/>
  <c r="P26" i="2"/>
  <c r="P16" i="2"/>
  <c r="P34" i="2"/>
  <c r="P75" i="2"/>
  <c r="P30" i="2"/>
  <c r="Q30" i="2" s="1"/>
  <c r="AP69" i="1" s="1"/>
  <c r="P35" i="2"/>
  <c r="P31" i="2"/>
  <c r="P36" i="2"/>
  <c r="Q36" i="2" s="1"/>
  <c r="AP8" i="1" s="1"/>
  <c r="P33" i="2"/>
  <c r="Q33" i="2" s="1"/>
  <c r="AP77" i="1" s="1"/>
  <c r="AS18" i="1" l="1"/>
  <c r="AS9" i="1"/>
  <c r="AS8" i="1"/>
  <c r="AS55" i="1"/>
  <c r="AS20" i="1"/>
  <c r="AS57" i="1"/>
  <c r="AS43" i="1"/>
  <c r="AS49" i="1"/>
  <c r="AS69" i="1"/>
  <c r="AS24" i="1"/>
  <c r="P82" i="2"/>
  <c r="Q64" i="2" l="1"/>
  <c r="AP14" i="1" s="1"/>
  <c r="Q38" i="2"/>
  <c r="AP47" i="1" s="1"/>
  <c r="Q50" i="2"/>
  <c r="AP15" i="1" s="1"/>
  <c r="Q69" i="2"/>
  <c r="AP3" i="1" s="1"/>
  <c r="Q31" i="2"/>
  <c r="AP21" i="1" s="1"/>
  <c r="Q16" i="2"/>
  <c r="AP28" i="1" s="1"/>
  <c r="Q26" i="2"/>
  <c r="AP29" i="1" s="1"/>
  <c r="AZ75" i="1" s="1"/>
  <c r="Q56" i="2"/>
  <c r="AP11" i="1" s="1"/>
  <c r="Q68" i="2"/>
  <c r="AP13" i="1" s="1"/>
  <c r="Q60" i="2"/>
  <c r="AP42" i="1" s="1"/>
  <c r="Q34" i="2"/>
  <c r="AP59" i="1" s="1"/>
  <c r="Q75" i="2"/>
  <c r="AP5" i="1" s="1"/>
  <c r="Q35" i="2"/>
  <c r="AP33" i="1" s="1"/>
  <c r="Q80" i="2"/>
  <c r="AP10" i="1" s="1"/>
  <c r="Q15" i="2"/>
  <c r="AP46" i="1" s="1"/>
  <c r="Q9" i="2"/>
  <c r="AP31" i="1" s="1"/>
  <c r="AZ73" i="1" s="1"/>
  <c r="Q13" i="2"/>
  <c r="AP6" i="1" s="1"/>
  <c r="Q46" i="2"/>
  <c r="AP56" i="1" s="1"/>
  <c r="Q5" i="2"/>
  <c r="AP19" i="1" s="1"/>
  <c r="Q27" i="2"/>
  <c r="AP50" i="1" s="1"/>
  <c r="Q22" i="2"/>
  <c r="AP17" i="1" s="1"/>
  <c r="Q78" i="2"/>
  <c r="AP64" i="1" s="1"/>
  <c r="Q6" i="2"/>
  <c r="AP27" i="1" s="1"/>
  <c r="Q54" i="2"/>
  <c r="AP48" i="1" s="1"/>
  <c r="Q57" i="2"/>
  <c r="AP25" i="1" s="1"/>
  <c r="Q37" i="2"/>
  <c r="AP4" i="1" s="1"/>
  <c r="Q8" i="2"/>
  <c r="AP60" i="1" s="1"/>
  <c r="Q17" i="2"/>
  <c r="AP61" i="1" s="1"/>
  <c r="Q79" i="2"/>
  <c r="AP41" i="1" s="1"/>
  <c r="Q11" i="2"/>
  <c r="AP40" i="1" s="1"/>
  <c r="Q81" i="2"/>
  <c r="AP39" i="1" s="1"/>
  <c r="Q61" i="2"/>
  <c r="AP22" i="1" s="1"/>
  <c r="Q45" i="2"/>
  <c r="AP63" i="1" s="1"/>
  <c r="Q19" i="2"/>
  <c r="AP12" i="1" s="1"/>
  <c r="AZ54" i="1" s="1"/>
  <c r="Q41" i="2"/>
  <c r="AP35" i="1" s="1"/>
  <c r="Q47" i="2"/>
  <c r="AP66" i="1" s="1"/>
  <c r="Q4" i="2"/>
  <c r="AP16" i="1" s="1"/>
  <c r="Q55" i="2"/>
  <c r="AP23" i="1" s="1"/>
  <c r="Q21" i="2"/>
  <c r="AP52" i="1" s="1"/>
  <c r="Q39" i="2"/>
  <c r="AP7" i="1" s="1"/>
  <c r="Q42" i="2"/>
  <c r="AP32" i="1" s="1"/>
  <c r="Q44" i="2"/>
  <c r="AP34" i="1" s="1"/>
  <c r="Q32" i="2"/>
  <c r="AP36" i="1" s="1"/>
  <c r="Q72" i="2"/>
  <c r="AP53" i="1" s="1"/>
  <c r="AZ65" i="1" l="1"/>
  <c r="AZ62" i="1"/>
  <c r="AZ58" i="1"/>
  <c r="AZ51" i="1"/>
  <c r="AZ44" i="1"/>
  <c r="AZ78" i="1"/>
  <c r="AZ68" i="1"/>
  <c r="AZ80" i="1"/>
  <c r="AZ74" i="1"/>
  <c r="AZ76" i="1"/>
  <c r="AZ71" i="1"/>
  <c r="AZ22" i="1"/>
  <c r="AS22" i="1"/>
  <c r="AZ52" i="1"/>
  <c r="AS52" i="1"/>
  <c r="AZ27" i="1"/>
  <c r="AS27" i="1"/>
  <c r="AZ46" i="1"/>
  <c r="AS46" i="1"/>
  <c r="AZ29" i="1"/>
  <c r="AS29" i="1"/>
  <c r="AZ23" i="1"/>
  <c r="AS23" i="1"/>
  <c r="AZ40" i="1"/>
  <c r="AS40" i="1"/>
  <c r="AZ79" i="1"/>
  <c r="AZ64" i="1"/>
  <c r="AS64" i="1"/>
  <c r="AZ10" i="1"/>
  <c r="AS10" i="1"/>
  <c r="AZ55" i="1"/>
  <c r="AZ28" i="1"/>
  <c r="AS28" i="1"/>
  <c r="AZ16" i="1"/>
  <c r="AS16" i="1"/>
  <c r="AZ49" i="1"/>
  <c r="AZ41" i="1"/>
  <c r="AS41" i="1"/>
  <c r="AZ17" i="1"/>
  <c r="AS17" i="1"/>
  <c r="AZ45" i="1"/>
  <c r="AZ33" i="1"/>
  <c r="AS33" i="1"/>
  <c r="AZ21" i="1"/>
  <c r="AS21" i="1"/>
  <c r="AZ30" i="1"/>
  <c r="AZ48" i="1"/>
  <c r="AS48" i="1"/>
  <c r="AZ31" i="1"/>
  <c r="AS31" i="1"/>
  <c r="AZ57" i="1"/>
  <c r="AZ11" i="1"/>
  <c r="AS11" i="1"/>
  <c r="AZ5" i="1"/>
  <c r="AS5" i="1"/>
  <c r="AZ3" i="1"/>
  <c r="AS3" i="1"/>
  <c r="AZ7" i="1"/>
  <c r="AS7" i="1"/>
  <c r="AZ9" i="1"/>
  <c r="AZ39" i="1"/>
  <c r="AS39" i="1"/>
  <c r="AZ60" i="1"/>
  <c r="AS60" i="1"/>
  <c r="AZ18" i="1"/>
  <c r="AZ59" i="1"/>
  <c r="AS59" i="1"/>
  <c r="AZ72" i="1"/>
  <c r="AZ34" i="1"/>
  <c r="AS34" i="1"/>
  <c r="AZ26" i="1"/>
  <c r="AZ4" i="1"/>
  <c r="AS4" i="1"/>
  <c r="AZ56" i="1"/>
  <c r="AS56" i="1"/>
  <c r="AZ42" i="1"/>
  <c r="AS42" i="1"/>
  <c r="AZ47" i="1"/>
  <c r="AS47" i="1"/>
  <c r="AZ8" i="1"/>
  <c r="AZ53" i="1"/>
  <c r="AS53" i="1"/>
  <c r="AZ69" i="1"/>
  <c r="AZ66" i="1"/>
  <c r="AS66" i="1"/>
  <c r="AZ61" i="1"/>
  <c r="AS61" i="1"/>
  <c r="AZ50" i="1"/>
  <c r="AS50" i="1"/>
  <c r="AZ77" i="1"/>
  <c r="AZ36" i="1"/>
  <c r="AS36" i="1"/>
  <c r="AZ35" i="1"/>
  <c r="AS35" i="1"/>
  <c r="AZ37" i="1"/>
  <c r="AZ19" i="1"/>
  <c r="AS19" i="1"/>
  <c r="AZ15" i="1"/>
  <c r="AS15" i="1"/>
  <c r="AZ12" i="1"/>
  <c r="AS12" i="1"/>
  <c r="AZ20" i="1"/>
  <c r="AZ32" i="1"/>
  <c r="AS32" i="1"/>
  <c r="AZ24" i="1"/>
  <c r="AZ63" i="1"/>
  <c r="AS63" i="1"/>
  <c r="AZ38" i="1"/>
  <c r="AZ25" i="1"/>
  <c r="AS25" i="1"/>
  <c r="AZ43" i="1"/>
  <c r="AZ6" i="1"/>
  <c r="AS6" i="1"/>
  <c r="AZ70" i="1"/>
  <c r="AZ13" i="1"/>
  <c r="AS13" i="1"/>
  <c r="AZ67" i="1"/>
  <c r="AZ14" i="1"/>
  <c r="AS14" i="1"/>
</calcChain>
</file>

<file path=xl/sharedStrings.xml><?xml version="1.0" encoding="utf-8"?>
<sst xmlns="http://schemas.openxmlformats.org/spreadsheetml/2006/main" count="615" uniqueCount="112">
  <si>
    <t>학과</t>
  </si>
  <si>
    <t>전공</t>
  </si>
  <si>
    <t>학년</t>
  </si>
  <si>
    <t>학번</t>
  </si>
  <si>
    <t>계</t>
  </si>
  <si>
    <t>성
적</t>
  </si>
  <si>
    <t>인
증</t>
  </si>
  <si>
    <t>재
수
강</t>
  </si>
  <si>
    <t>학생
구분</t>
  </si>
  <si>
    <t>비고</t>
  </si>
  <si>
    <t>외국인</t>
  </si>
  <si>
    <t>기계공학과</t>
  </si>
  <si>
    <t>기계공학전공(과)</t>
  </si>
  <si>
    <t>경영학과</t>
  </si>
  <si>
    <t>경영학전공(과)</t>
  </si>
  <si>
    <t>영어영문학과</t>
  </si>
  <si>
    <t>영어영문학전공(과)</t>
  </si>
  <si>
    <t>Y</t>
  </si>
  <si>
    <t>정보컴퓨터공학과</t>
  </si>
  <si>
    <t>컴퓨터공학전공(과)</t>
  </si>
  <si>
    <t>미디어학과</t>
  </si>
  <si>
    <t>미디어학전공(과)</t>
  </si>
  <si>
    <t>수학과</t>
  </si>
  <si>
    <t>수학전공(과)</t>
  </si>
  <si>
    <t>R</t>
  </si>
  <si>
    <t>e-비즈니스학과</t>
  </si>
  <si>
    <t>e-비즈니스학전공(과)</t>
  </si>
  <si>
    <t>의학과</t>
  </si>
  <si>
    <t>의학전공(과)</t>
  </si>
  <si>
    <t>자유전공</t>
  </si>
  <si>
    <t>QT</t>
    <phoneticPr fontId="1" type="noConversion"/>
  </si>
  <si>
    <t>Q1</t>
    <phoneticPr fontId="1" type="noConversion"/>
  </si>
  <si>
    <t>Q2</t>
    <phoneticPr fontId="1" type="noConversion"/>
  </si>
  <si>
    <t>Q3</t>
    <phoneticPr fontId="1" type="noConversion"/>
  </si>
  <si>
    <t>x</t>
    <phoneticPr fontId="1" type="noConversion"/>
  </si>
  <si>
    <t>중간</t>
    <phoneticPr fontId="1" type="noConversion"/>
  </si>
  <si>
    <t>F</t>
    <phoneticPr fontId="1" type="noConversion"/>
  </si>
  <si>
    <t>x</t>
    <phoneticPr fontId="1" type="noConversion"/>
  </si>
  <si>
    <t>F?</t>
    <phoneticPr fontId="1" type="noConversion"/>
  </si>
  <si>
    <t>발표제목</t>
    <phoneticPr fontId="1" type="noConversion"/>
  </si>
  <si>
    <t>인원수</t>
    <phoneticPr fontId="1" type="noConversion"/>
  </si>
  <si>
    <t>제출점수</t>
    <phoneticPr fontId="1" type="noConversion"/>
  </si>
  <si>
    <t>종합</t>
    <phoneticPr fontId="1" type="noConversion"/>
  </si>
  <si>
    <t>최근의 국제유가 하락에 대한 수요와 공급을 통한 가격 예측</t>
    <phoneticPr fontId="1" type="noConversion"/>
  </si>
  <si>
    <t>기펜제란 존재하는가?</t>
    <phoneticPr fontId="1" type="noConversion"/>
  </si>
  <si>
    <t>미시경제의 관점으로 본 전자담배 시장</t>
    <phoneticPr fontId="1" type="noConversion"/>
  </si>
  <si>
    <t>메르스 바이러스</t>
    <phoneticPr fontId="1" type="noConversion"/>
  </si>
  <si>
    <t>허니버터칩의 효과</t>
    <phoneticPr fontId="1" type="noConversion"/>
  </si>
  <si>
    <t>동기부여(5+5)</t>
    <phoneticPr fontId="1" type="noConversion"/>
  </si>
  <si>
    <t>선행연구(5+5)</t>
    <phoneticPr fontId="1" type="noConversion"/>
  </si>
  <si>
    <t>자료조사(5+5)</t>
    <phoneticPr fontId="1" type="noConversion"/>
  </si>
  <si>
    <t>이론설명 (10+10)</t>
    <phoneticPr fontId="1" type="noConversion"/>
  </si>
  <si>
    <t>이론 적합성(10+10)</t>
    <phoneticPr fontId="1" type="noConversion"/>
  </si>
  <si>
    <t>결론(10+10)</t>
    <phoneticPr fontId="1" type="noConversion"/>
  </si>
  <si>
    <t>출처(10)</t>
    <phoneticPr fontId="1" type="noConversion"/>
  </si>
  <si>
    <t>가격이 오르는데 왜 수요가 증가할까?</t>
    <phoneticPr fontId="1" type="noConversion"/>
  </si>
  <si>
    <t>이슬람 무장단체(IS)는 팔미라의 고대 유적을 파괴할까?</t>
    <phoneticPr fontId="1" type="noConversion"/>
  </si>
  <si>
    <t>순하리'품귀현상에 대한 미시경제학적 고찰</t>
    <phoneticPr fontId="1" type="noConversion"/>
  </si>
  <si>
    <t>실증분석 쓰레기 종량제</t>
    <phoneticPr fontId="1" type="noConversion"/>
  </si>
  <si>
    <t>모형적용이 없는게 아쉽</t>
    <phoneticPr fontId="1" type="noConversion"/>
  </si>
  <si>
    <t>대형마트와 SSM이 지역 경제에 미치는 영향</t>
    <phoneticPr fontId="1" type="noConversion"/>
  </si>
  <si>
    <t>담배 한 갑의 실질적 가격과 가격상승에 따른 소비량 변화</t>
    <phoneticPr fontId="1" type="noConversion"/>
  </si>
  <si>
    <t>임대료 규제가 주택사정에 미치는 효과의 미시경제학</t>
    <phoneticPr fontId="1" type="noConversion"/>
  </si>
  <si>
    <t>담뱃값 인상과 수요의 상관관계</t>
    <phoneticPr fontId="1" type="noConversion"/>
  </si>
  <si>
    <t xml:space="preserve">     </t>
    <phoneticPr fontId="1" type="noConversion"/>
  </si>
  <si>
    <t>죄수의 딜레마를 통해 본 소개팅</t>
    <phoneticPr fontId="1" type="noConversion"/>
  </si>
  <si>
    <t>가격차별화 정책</t>
    <phoneticPr fontId="1" type="noConversion"/>
  </si>
  <si>
    <t>최근 기업의 리쇼어링 전략</t>
    <phoneticPr fontId="1" type="noConversion"/>
  </si>
  <si>
    <t>Macro topic</t>
    <phoneticPr fontId="1" type="noConversion"/>
  </si>
  <si>
    <t>심리의 경제학 - 행동경제학에 대해</t>
    <phoneticPr fontId="1" type="noConversion"/>
  </si>
  <si>
    <t>전자상거래와 가격 변화</t>
    <phoneticPr fontId="1" type="noConversion"/>
  </si>
  <si>
    <t>우리나라의 낮은 최저시급 실태&amp; 최저임금 인상의 필요성</t>
    <phoneticPr fontId="1" type="noConversion"/>
  </si>
  <si>
    <t>떨어지는 원두값, 치솟는 커피값</t>
    <phoneticPr fontId="1" type="noConversion"/>
  </si>
  <si>
    <t>사재기</t>
    <phoneticPr fontId="1" type="noConversion"/>
  </si>
  <si>
    <t>비만세</t>
    <phoneticPr fontId="1" type="noConversion"/>
  </si>
  <si>
    <t>현 정책에 따른 담뱃값 2000원 인상은 타당한가? 담배값을 어디까지 인상해야 사회 경제적으로 바람직한 것인가?</t>
    <phoneticPr fontId="1" type="noConversion"/>
  </si>
  <si>
    <t>SNS 마케팅</t>
    <phoneticPr fontId="1" type="noConversion"/>
  </si>
  <si>
    <t>자료조사도 열심히 잘했지만, 과학적인 방법론이 아님</t>
    <phoneticPr fontId="1" type="noConversion"/>
  </si>
  <si>
    <t>미시경제학으로 보는 전세대란의 이해</t>
    <phoneticPr fontId="1" type="noConversion"/>
  </si>
  <si>
    <t>독과점시장</t>
    <phoneticPr fontId="1" type="noConversion"/>
  </si>
  <si>
    <t>공유 경제</t>
    <phoneticPr fontId="1" type="noConversion"/>
  </si>
  <si>
    <t>공무원 연금 개혁</t>
    <phoneticPr fontId="1" type="noConversion"/>
  </si>
  <si>
    <t>진정한 공유경제를 위하여</t>
    <phoneticPr fontId="1" type="noConversion"/>
  </si>
  <si>
    <t>IOT 세상, 과연 이득만을 가져다  줄 것인가?</t>
    <phoneticPr fontId="1" type="noConversion"/>
  </si>
  <si>
    <t>Gender Pay Gap in Medicine</t>
    <phoneticPr fontId="1" type="noConversion"/>
  </si>
  <si>
    <t>디지털 음원 시장에서 살아남기</t>
    <phoneticPr fontId="1" type="noConversion"/>
  </si>
  <si>
    <t>출처 몇개 안쓴게 있어서 -1</t>
    <phoneticPr fontId="1" type="noConversion"/>
  </si>
  <si>
    <t>열심히했지만 이론이 없다;</t>
    <phoneticPr fontId="1" type="noConversion"/>
  </si>
  <si>
    <t>자료조사만 잔뜩</t>
    <phoneticPr fontId="1" type="noConversion"/>
  </si>
  <si>
    <t>독과점</t>
    <phoneticPr fontId="1" type="noConversion"/>
  </si>
  <si>
    <t>2개 제출</t>
    <phoneticPr fontId="1" type="noConversion"/>
  </si>
  <si>
    <t>(제목없음 : 동화책관련 주제)</t>
    <phoneticPr fontId="1" type="noConversion"/>
  </si>
  <si>
    <t>독과점</t>
    <phoneticPr fontId="1" type="noConversion"/>
  </si>
  <si>
    <t>최종평가</t>
    <phoneticPr fontId="1" type="noConversion"/>
  </si>
  <si>
    <t>SP</t>
    <phoneticPr fontId="1" type="noConversion"/>
  </si>
  <si>
    <t>x</t>
    <phoneticPr fontId="1" type="noConversion"/>
  </si>
  <si>
    <t>w</t>
    <phoneticPr fontId="1" type="noConversion"/>
  </si>
  <si>
    <t>F</t>
    <phoneticPr fontId="1" type="noConversion"/>
  </si>
  <si>
    <t>TA</t>
    <phoneticPr fontId="1" type="noConversion"/>
  </si>
  <si>
    <t>기말</t>
    <phoneticPr fontId="1" type="noConversion"/>
  </si>
  <si>
    <r>
      <t>F</t>
    </r>
    <r>
      <rPr>
        <b/>
        <sz val="8"/>
        <rFont val="바탕체"/>
        <family val="1"/>
        <charset val="129"/>
      </rPr>
      <t>O</t>
    </r>
    <phoneticPr fontId="1" type="noConversion"/>
  </si>
  <si>
    <t>F.5조건</t>
    <phoneticPr fontId="1" type="noConversion"/>
  </si>
  <si>
    <t>** 두개의 ppt를 제출한 경우, 높은 값으로 결정함!</t>
  </si>
  <si>
    <t>마감 후 1시간 이내 제출</t>
    <phoneticPr fontId="1" type="noConversion"/>
  </si>
  <si>
    <t>TA</t>
    <phoneticPr fontId="1" type="noConversion"/>
  </si>
  <si>
    <t>A+</t>
    <phoneticPr fontId="1" type="noConversion"/>
  </si>
  <si>
    <t>A0</t>
    <phoneticPr fontId="1" type="noConversion"/>
  </si>
  <si>
    <t>B+</t>
    <phoneticPr fontId="1" type="noConversion"/>
  </si>
  <si>
    <t>B0</t>
    <phoneticPr fontId="1" type="noConversion"/>
  </si>
  <si>
    <t>C+</t>
    <phoneticPr fontId="1" type="noConversion"/>
  </si>
  <si>
    <t>C0</t>
    <phoneticPr fontId="1" type="noConversion"/>
  </si>
  <si>
    <t>F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</si>
</sst>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0_ "/>
    <numFmt numFmtId="177" formatCode="0.0"/>
    <numFmt numFmtId="178" formatCode="_-* #,##0.0_-;\-* #,##0.0_-;_-* &quot;-&quot;_-;_-@_-"/>
    <numFmt numFmtId="179" formatCode="_-* #,##0.0_-;\-* #,##0.0_-;_-* &quot;-&quot;?_-;_-@_-"/>
  </numFmts>
  <fonts count="18" x14ac:knownFonts="1">
    <font>
      <sz val="11"/>
      <name val="돋움"/>
      <family val="3"/>
    </font>
    <font>
      <sz val="8"/>
      <name val="돋움"/>
      <family val="3"/>
      <charset val="129"/>
    </font>
    <font>
      <sz val="10"/>
      <name val="바탕체"/>
      <family val="1"/>
      <charset val="129"/>
    </font>
    <font>
      <sz val="8"/>
      <name val="바탕체"/>
      <family val="1"/>
      <charset val="129"/>
    </font>
    <font>
      <sz val="7"/>
      <name val="바탕체"/>
      <family val="1"/>
      <charset val="129"/>
    </font>
    <font>
      <sz val="6"/>
      <name val="바탕체"/>
      <family val="1"/>
      <charset val="129"/>
    </font>
    <font>
      <sz val="7"/>
      <name val="굴림체"/>
      <family val="3"/>
      <charset val="129"/>
    </font>
    <font>
      <sz val="10"/>
      <name val="굴림체"/>
      <family val="3"/>
      <charset val="129"/>
    </font>
    <font>
      <b/>
      <sz val="8"/>
      <color rgb="FFFF0000"/>
      <name val="바탕체"/>
      <family val="1"/>
      <charset val="129"/>
    </font>
    <font>
      <sz val="11"/>
      <color rgb="FF006100"/>
      <name val="맑은 고딕"/>
      <family val="2"/>
      <charset val="129"/>
      <scheme val="minor"/>
    </font>
    <font>
      <sz val="10"/>
      <name val="돋움"/>
      <family val="3"/>
    </font>
    <font>
      <sz val="10"/>
      <color rgb="FF006100"/>
      <name val="맑은 고딕"/>
      <family val="2"/>
      <charset val="129"/>
      <scheme val="minor"/>
    </font>
    <font>
      <sz val="10"/>
      <color rgb="FFFF0000"/>
      <name val="맑은 고딕"/>
      <family val="2"/>
      <charset val="129"/>
      <scheme val="minor"/>
    </font>
    <font>
      <sz val="11"/>
      <name val="돋움"/>
      <family val="3"/>
    </font>
    <font>
      <b/>
      <sz val="8"/>
      <name val="바탕체"/>
      <family val="1"/>
      <charset val="129"/>
    </font>
    <font>
      <sz val="10"/>
      <color rgb="FFFF0000"/>
      <name val="돋움"/>
      <family val="3"/>
    </font>
    <font>
      <b/>
      <sz val="10"/>
      <name val="바탕체"/>
      <family val="1"/>
      <charset val="129"/>
    </font>
    <font>
      <sz val="9"/>
      <name val="바탕체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3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17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76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176" fontId="7" fillId="0" borderId="1" xfId="0" applyNumberFormat="1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177" fontId="10" fillId="0" borderId="0" xfId="0" applyNumberFormat="1" applyFont="1"/>
    <xf numFmtId="176" fontId="11" fillId="3" borderId="1" xfId="1" applyNumberFormat="1" applyFont="1" applyBorder="1" applyAlignment="1" applyProtection="1">
      <alignment horizontal="center" vertical="center" wrapText="1"/>
      <protection locked="0"/>
    </xf>
    <xf numFmtId="0" fontId="11" fillId="3" borderId="1" xfId="1" applyFont="1" applyBorder="1" applyAlignment="1" applyProtection="1">
      <alignment horizontal="center" vertical="center" wrapText="1"/>
      <protection locked="0"/>
    </xf>
    <xf numFmtId="0" fontId="10" fillId="4" borderId="0" xfId="0" applyFont="1" applyFill="1"/>
    <xf numFmtId="0" fontId="12" fillId="3" borderId="1" xfId="1" applyFont="1" applyBorder="1" applyAlignment="1" applyProtection="1">
      <alignment horizontal="center" vertical="center" wrapText="1"/>
      <protection locked="0"/>
    </xf>
    <xf numFmtId="0" fontId="11" fillId="3" borderId="1" xfId="1" quotePrefix="1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178" fontId="0" fillId="0" borderId="0" xfId="2" applyNumberFormat="1" applyFont="1" applyAlignment="1"/>
    <xf numFmtId="178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178" fontId="2" fillId="0" borderId="1" xfId="2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/>
    <xf numFmtId="176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176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177" fontId="10" fillId="5" borderId="0" xfId="0" applyNumberFormat="1" applyFont="1" applyFill="1"/>
    <xf numFmtId="0" fontId="10" fillId="5" borderId="0" xfId="0" applyFont="1" applyFill="1"/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10" fillId="0" borderId="0" xfId="0" applyFont="1" applyAlignment="1"/>
    <xf numFmtId="178" fontId="16" fillId="0" borderId="1" xfId="2" applyNumberFormat="1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179" fontId="0" fillId="0" borderId="0" xfId="0" applyNumberFormat="1" applyAlignment="1"/>
  </cellXfs>
  <cellStyles count="3">
    <cellStyle name="쉼표 [0]" xfId="2" builtinId="6"/>
    <cellStyle name="좋음" xfId="1" builtinId="26"/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3"/>
  <sheetViews>
    <sheetView workbookViewId="0">
      <pane xSplit="5" ySplit="3" topLeftCell="F52" activePane="bottomRight" state="frozen"/>
      <selection pane="topRight" activeCell="G1" sqref="G1"/>
      <selection pane="bottomLeft" activeCell="A4" sqref="A4"/>
      <selection pane="bottomRight" activeCell="L88" sqref="L88"/>
    </sheetView>
  </sheetViews>
  <sheetFormatPr defaultRowHeight="13.5" x14ac:dyDescent="0.15"/>
  <cols>
    <col min="1" max="1" width="2.33203125" customWidth="1"/>
    <col min="2" max="2" width="13" customWidth="1"/>
    <col min="3" max="3" width="17.21875" customWidth="1"/>
    <col min="4" max="4" width="2" customWidth="1"/>
    <col min="5" max="5" width="8.109375" customWidth="1"/>
    <col min="6" max="32" width="2.88671875" customWidth="1"/>
    <col min="33" max="33" width="6.88671875" customWidth="1"/>
    <col min="34" max="37" width="2.88671875" customWidth="1"/>
    <col min="38" max="38" width="2.5546875" customWidth="1"/>
    <col min="39" max="39" width="2" customWidth="1"/>
    <col min="40" max="40" width="2.21875" customWidth="1"/>
    <col min="41" max="41" width="3" customWidth="1"/>
    <col min="42" max="42" width="6.77734375" style="22" customWidth="1"/>
    <col min="43" max="43" width="4.21875" customWidth="1"/>
    <col min="44" max="44" width="6" customWidth="1"/>
    <col min="45" max="45" width="6.44140625" style="22" customWidth="1"/>
    <col min="46" max="46" width="5.21875" customWidth="1"/>
    <col min="47" max="47" width="2.21875" customWidth="1"/>
    <col min="48" max="48" width="2" customWidth="1"/>
    <col min="49" max="50" width="4" customWidth="1"/>
    <col min="51" max="51" width="1.88671875" customWidth="1"/>
    <col min="52" max="52" width="6.88671875" style="12" customWidth="1"/>
    <col min="53" max="53" width="6.33203125" customWidth="1"/>
  </cols>
  <sheetData>
    <row r="1" spans="1:53" ht="20.25" customHeight="1" x14ac:dyDescent="0.15"/>
    <row r="2" spans="1:53" s="35" customFormat="1" ht="15.4" customHeight="1" x14ac:dyDescent="0.15">
      <c r="A2" s="33"/>
      <c r="B2" s="34" t="s">
        <v>0</v>
      </c>
      <c r="C2" s="34" t="s">
        <v>1</v>
      </c>
      <c r="D2" s="34" t="s">
        <v>2</v>
      </c>
      <c r="E2" s="34" t="s">
        <v>3</v>
      </c>
      <c r="F2" s="1">
        <v>3</v>
      </c>
      <c r="G2" s="1">
        <v>3</v>
      </c>
      <c r="H2" s="1">
        <v>3</v>
      </c>
      <c r="I2" s="1">
        <v>3</v>
      </c>
      <c r="J2" s="1">
        <v>3</v>
      </c>
      <c r="K2" s="1">
        <v>3</v>
      </c>
      <c r="L2" s="1">
        <v>3</v>
      </c>
      <c r="M2" s="1">
        <v>3</v>
      </c>
      <c r="N2" s="1">
        <v>3</v>
      </c>
      <c r="O2" s="1">
        <v>4</v>
      </c>
      <c r="P2" s="1">
        <v>4</v>
      </c>
      <c r="Q2" s="1">
        <v>4</v>
      </c>
      <c r="R2" s="1">
        <v>4</v>
      </c>
      <c r="S2" s="1">
        <v>4</v>
      </c>
      <c r="T2" s="1">
        <v>4</v>
      </c>
      <c r="U2" s="1">
        <v>4</v>
      </c>
      <c r="V2" s="1">
        <v>4</v>
      </c>
      <c r="W2" s="1">
        <v>4</v>
      </c>
      <c r="X2" s="1">
        <v>5</v>
      </c>
      <c r="Y2" s="1">
        <v>5</v>
      </c>
      <c r="Z2" s="1">
        <v>5</v>
      </c>
      <c r="AA2" s="1">
        <v>5</v>
      </c>
      <c r="AB2" s="1">
        <v>5</v>
      </c>
      <c r="AC2" s="1">
        <v>5</v>
      </c>
      <c r="AD2" s="1">
        <v>5</v>
      </c>
      <c r="AE2" s="1">
        <v>5</v>
      </c>
      <c r="AF2" s="1">
        <v>6</v>
      </c>
      <c r="AG2" s="1">
        <v>6</v>
      </c>
      <c r="AH2" s="1">
        <v>6</v>
      </c>
      <c r="AI2" s="1">
        <v>6</v>
      </c>
      <c r="AJ2" s="1">
        <v>6</v>
      </c>
      <c r="AK2" s="1">
        <v>6</v>
      </c>
      <c r="AL2" s="34" t="s">
        <v>31</v>
      </c>
      <c r="AM2" s="34" t="s">
        <v>32</v>
      </c>
      <c r="AN2" s="34" t="s">
        <v>33</v>
      </c>
      <c r="AO2" s="34" t="s">
        <v>30</v>
      </c>
      <c r="AP2" s="23" t="s">
        <v>94</v>
      </c>
      <c r="AQ2" s="34" t="s">
        <v>35</v>
      </c>
      <c r="AR2" s="34" t="s">
        <v>99</v>
      </c>
      <c r="AS2" s="23" t="s">
        <v>4</v>
      </c>
      <c r="AT2" s="34" t="s">
        <v>5</v>
      </c>
      <c r="AU2" s="34" t="s">
        <v>6</v>
      </c>
      <c r="AV2" s="7" t="s">
        <v>7</v>
      </c>
      <c r="AW2" s="34" t="s">
        <v>8</v>
      </c>
      <c r="AX2" s="34" t="s">
        <v>9</v>
      </c>
      <c r="AY2" s="7" t="s">
        <v>10</v>
      </c>
      <c r="AZ2" s="36"/>
    </row>
    <row r="3" spans="1:53" s="35" customFormat="1" ht="15.4" customHeight="1" x14ac:dyDescent="0.15">
      <c r="A3" s="2">
        <v>66</v>
      </c>
      <c r="B3" s="31" t="s">
        <v>25</v>
      </c>
      <c r="C3" s="31" t="s">
        <v>26</v>
      </c>
      <c r="D3" s="4">
        <v>1</v>
      </c>
      <c r="E3" s="4">
        <v>201521484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>
        <v>5</v>
      </c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>
        <v>10</v>
      </c>
      <c r="AM3" s="31"/>
      <c r="AN3" s="32"/>
      <c r="AO3" s="32"/>
      <c r="AP3" s="24">
        <f>IF(COUNTIF(F3:AK3,5)*5 + SP!Q69 &gt;20,20,COUNTIF(F3:AK3,5)*5 + SP!Q69)</f>
        <v>17.966303784695334</v>
      </c>
      <c r="AQ3" s="32">
        <v>112</v>
      </c>
      <c r="AR3" s="32">
        <v>134</v>
      </c>
      <c r="AS3" s="24">
        <f t="shared" ref="AS3:AS34" si="0">SUM(AL3:AR3)</f>
        <v>273.96630378469536</v>
      </c>
      <c r="AT3" s="32" t="s">
        <v>105</v>
      </c>
      <c r="AU3" s="32"/>
      <c r="AV3" s="32"/>
      <c r="AW3" s="32"/>
      <c r="AX3" s="32"/>
      <c r="AY3" s="6"/>
      <c r="AZ3" s="12">
        <f>AP3-SP!Q69</f>
        <v>5.0000000000000018</v>
      </c>
      <c r="BA3" s="39"/>
    </row>
    <row r="4" spans="1:53" ht="16.5" customHeight="1" x14ac:dyDescent="0.15">
      <c r="A4" s="2">
        <v>34</v>
      </c>
      <c r="B4" s="3" t="s">
        <v>13</v>
      </c>
      <c r="C4" s="3" t="s">
        <v>14</v>
      </c>
      <c r="D4" s="4">
        <v>1</v>
      </c>
      <c r="E4" s="4">
        <v>201521435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1"/>
      <c r="T4" s="3"/>
      <c r="U4" s="3"/>
      <c r="V4" s="3"/>
      <c r="W4" s="3"/>
      <c r="X4" s="3"/>
      <c r="Y4" s="3"/>
      <c r="Z4" s="3"/>
      <c r="AA4" s="3">
        <v>5</v>
      </c>
      <c r="AB4" s="3"/>
      <c r="AC4" s="3"/>
      <c r="AD4" s="3"/>
      <c r="AE4" s="3"/>
      <c r="AF4" s="3"/>
      <c r="AG4" s="31"/>
      <c r="AH4" s="3"/>
      <c r="AI4" s="3"/>
      <c r="AJ4" s="3"/>
      <c r="AK4" s="3"/>
      <c r="AL4" s="3">
        <v>6</v>
      </c>
      <c r="AM4" s="3"/>
      <c r="AN4" s="5"/>
      <c r="AO4" s="5"/>
      <c r="AP4" s="24">
        <f>IF(COUNTIF(F4:AK4,5)*5 + SP!Q37 &gt;20,20,COUNTIF(F4:AK4,5)*5 + SP!Q37)</f>
        <v>17.566303784695336</v>
      </c>
      <c r="AQ4" s="5">
        <v>118</v>
      </c>
      <c r="AR4" s="32">
        <v>125</v>
      </c>
      <c r="AS4" s="24">
        <f t="shared" si="0"/>
        <v>266.56630378469532</v>
      </c>
      <c r="AT4" s="32" t="s">
        <v>105</v>
      </c>
      <c r="AU4" s="5"/>
      <c r="AV4" s="5"/>
      <c r="AW4" s="5"/>
      <c r="AX4" s="5"/>
      <c r="AY4" s="6"/>
      <c r="AZ4" s="12">
        <f>AP4-SP!Q37</f>
        <v>5.0000000000000018</v>
      </c>
      <c r="BA4" s="39"/>
    </row>
    <row r="5" spans="1:53" ht="16.5" customHeight="1" x14ac:dyDescent="0.15">
      <c r="A5" s="2">
        <v>72</v>
      </c>
      <c r="B5" s="3" t="s">
        <v>25</v>
      </c>
      <c r="C5" s="3" t="s">
        <v>26</v>
      </c>
      <c r="D5" s="4">
        <v>1</v>
      </c>
      <c r="E5" s="4">
        <v>201521490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 t="s">
        <v>37</v>
      </c>
      <c r="T5" s="3"/>
      <c r="U5" s="3"/>
      <c r="V5" s="3"/>
      <c r="W5" s="3"/>
      <c r="X5" s="3"/>
      <c r="Y5" s="3"/>
      <c r="Z5" s="3" t="s">
        <v>95</v>
      </c>
      <c r="AA5" s="3"/>
      <c r="AB5" s="3"/>
      <c r="AC5" s="3"/>
      <c r="AD5" s="31"/>
      <c r="AE5" s="3"/>
      <c r="AF5" s="3"/>
      <c r="AG5" s="3"/>
      <c r="AH5" s="3"/>
      <c r="AI5" s="3"/>
      <c r="AJ5" s="3"/>
      <c r="AK5" s="3"/>
      <c r="AL5" s="3">
        <v>8</v>
      </c>
      <c r="AM5" s="3"/>
      <c r="AN5" s="5"/>
      <c r="AO5" s="5"/>
      <c r="AP5" s="24">
        <f>IF(COUNTIF(F5:AK5,5)*5 + SP!Q75 &gt;20,20,COUNTIF(F5:AK5,5)*5 + SP!Q75)</f>
        <v>15.966303784695333</v>
      </c>
      <c r="AQ5" s="5">
        <v>121</v>
      </c>
      <c r="AR5" s="32">
        <v>118</v>
      </c>
      <c r="AS5" s="24">
        <f t="shared" si="0"/>
        <v>262.96630378469536</v>
      </c>
      <c r="AT5" s="32" t="s">
        <v>105</v>
      </c>
      <c r="AU5" s="5"/>
      <c r="AV5" s="5"/>
      <c r="AW5" s="5"/>
      <c r="AX5" s="5"/>
      <c r="AY5" s="6"/>
      <c r="AZ5" s="12">
        <f>AP5-SP!Q75</f>
        <v>0</v>
      </c>
      <c r="BA5" s="39"/>
    </row>
    <row r="6" spans="1:53" ht="16.5" customHeight="1" x14ac:dyDescent="0.15">
      <c r="A6" s="2">
        <v>10</v>
      </c>
      <c r="B6" s="3" t="s">
        <v>13</v>
      </c>
      <c r="C6" s="3" t="s">
        <v>14</v>
      </c>
      <c r="D6" s="4">
        <v>1</v>
      </c>
      <c r="E6" s="4">
        <v>201521346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>
        <v>4</v>
      </c>
      <c r="R6" s="3"/>
      <c r="S6" s="31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1"/>
      <c r="AI6" s="3"/>
      <c r="AJ6" s="3"/>
      <c r="AK6" s="3"/>
      <c r="AL6" s="3">
        <v>9</v>
      </c>
      <c r="AM6" s="3"/>
      <c r="AN6" s="5"/>
      <c r="AO6" s="5"/>
      <c r="AP6" s="24">
        <f>IF(COUNTIF(F6:AK6,5)*5 + SP!Q13 &gt;20,20,COUNTIF(F6:AK6,5)*5 + SP!Q13)</f>
        <v>11.649455677043001</v>
      </c>
      <c r="AQ6" s="5">
        <v>106</v>
      </c>
      <c r="AR6" s="32">
        <v>134</v>
      </c>
      <c r="AS6" s="24">
        <f t="shared" si="0"/>
        <v>260.64945567704297</v>
      </c>
      <c r="AT6" s="32" t="s">
        <v>105</v>
      </c>
      <c r="AU6" s="5"/>
      <c r="AV6" s="5"/>
      <c r="AW6" s="5"/>
      <c r="AX6" s="5"/>
      <c r="AY6" s="6"/>
      <c r="AZ6" s="12">
        <f>AP6-SP!Q13</f>
        <v>0</v>
      </c>
      <c r="BA6" s="39"/>
    </row>
    <row r="7" spans="1:53" ht="16.5" customHeight="1" x14ac:dyDescent="0.15">
      <c r="A7" s="2">
        <v>36</v>
      </c>
      <c r="B7" s="3" t="s">
        <v>13</v>
      </c>
      <c r="C7" s="3" t="s">
        <v>14</v>
      </c>
      <c r="D7" s="4">
        <v>1</v>
      </c>
      <c r="E7" s="4">
        <v>201521442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1"/>
      <c r="T7" s="3"/>
      <c r="U7" s="3"/>
      <c r="V7" s="3"/>
      <c r="W7" s="3"/>
      <c r="X7" s="3"/>
      <c r="Y7" s="3" t="s">
        <v>95</v>
      </c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>
        <v>6</v>
      </c>
      <c r="AM7" s="3"/>
      <c r="AN7" s="5"/>
      <c r="AO7" s="5"/>
      <c r="AP7" s="24">
        <f>IF(COUNTIF(F7:AK7,5)*5 + SP!Q39 &gt;20,20,COUNTIF(F7:AK7,5)*5 + SP!Q39)</f>
        <v>17.566303784695332</v>
      </c>
      <c r="AQ7" s="5">
        <v>118</v>
      </c>
      <c r="AR7" s="32">
        <v>115</v>
      </c>
      <c r="AS7" s="24">
        <f t="shared" si="0"/>
        <v>256.56630378469532</v>
      </c>
      <c r="AT7" s="32" t="s">
        <v>105</v>
      </c>
      <c r="AU7" s="5"/>
      <c r="AV7" s="5"/>
      <c r="AW7" s="5"/>
      <c r="AX7" s="5"/>
      <c r="AY7" s="6"/>
      <c r="AZ7" s="12">
        <f>AP7-SP!Q39</f>
        <v>0</v>
      </c>
      <c r="BA7" s="39"/>
    </row>
    <row r="8" spans="1:53" ht="16.5" customHeight="1" x14ac:dyDescent="0.15">
      <c r="A8" s="2">
        <v>33</v>
      </c>
      <c r="B8" s="3" t="s">
        <v>13</v>
      </c>
      <c r="C8" s="3" t="s">
        <v>14</v>
      </c>
      <c r="D8" s="4">
        <v>1</v>
      </c>
      <c r="E8" s="4">
        <v>201521434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1"/>
      <c r="AD8" s="3"/>
      <c r="AE8" s="3"/>
      <c r="AF8" s="3"/>
      <c r="AG8" s="3"/>
      <c r="AH8" s="3"/>
      <c r="AI8" s="3"/>
      <c r="AJ8" s="3"/>
      <c r="AK8" s="3"/>
      <c r="AL8" s="3">
        <v>8</v>
      </c>
      <c r="AM8" s="3"/>
      <c r="AN8" s="5"/>
      <c r="AO8" s="5"/>
      <c r="AP8" s="24">
        <f>IF(COUNTIF(F8:AK8,5)*5 + SP!Q36 &gt;20,20,COUNTIF(F8:AK8,5)*5 + SP!Q36)</f>
        <v>13</v>
      </c>
      <c r="AQ8" s="5">
        <v>99</v>
      </c>
      <c r="AR8" s="32">
        <v>130</v>
      </c>
      <c r="AS8" s="24">
        <f t="shared" si="0"/>
        <v>250</v>
      </c>
      <c r="AT8" s="32" t="s">
        <v>105</v>
      </c>
      <c r="AU8" s="5"/>
      <c r="AV8" s="5"/>
      <c r="AW8" s="5"/>
      <c r="AX8" s="5"/>
      <c r="AY8" s="6"/>
      <c r="AZ8" s="12">
        <f>AP8-SP!Q36</f>
        <v>0</v>
      </c>
      <c r="BA8" s="39"/>
    </row>
    <row r="9" spans="1:53" ht="16.5" customHeight="1" x14ac:dyDescent="0.15">
      <c r="A9" s="2">
        <v>73</v>
      </c>
      <c r="B9" s="3" t="s">
        <v>25</v>
      </c>
      <c r="C9" s="3" t="s">
        <v>26</v>
      </c>
      <c r="D9" s="4">
        <v>1</v>
      </c>
      <c r="E9" s="4">
        <v>201521491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1"/>
      <c r="AE9" s="3"/>
      <c r="AF9" s="3"/>
      <c r="AG9" s="3"/>
      <c r="AH9" s="3"/>
      <c r="AI9" s="3"/>
      <c r="AJ9" s="3"/>
      <c r="AK9" s="3"/>
      <c r="AL9" s="3">
        <v>9</v>
      </c>
      <c r="AM9" s="3"/>
      <c r="AN9" s="5"/>
      <c r="AO9" s="5"/>
      <c r="AP9" s="24">
        <f>IF(COUNTIF(F9:AK9,5)*5 + SP!Q76 &gt;20,20,COUNTIF(F9:AK9,5)*5 + SP!Q76)</f>
        <v>9.8000000000000007</v>
      </c>
      <c r="AQ9" s="5">
        <v>97</v>
      </c>
      <c r="AR9" s="32">
        <v>125</v>
      </c>
      <c r="AS9" s="24">
        <f t="shared" si="0"/>
        <v>240.8</v>
      </c>
      <c r="AT9" s="32" t="s">
        <v>105</v>
      </c>
      <c r="AU9" s="5"/>
      <c r="AV9" s="5"/>
      <c r="AW9" s="5"/>
      <c r="AX9" s="5"/>
      <c r="AY9" s="6"/>
      <c r="AZ9" s="12">
        <f>AP9-SP!Q76</f>
        <v>0</v>
      </c>
      <c r="BA9" s="39"/>
    </row>
    <row r="10" spans="1:53" ht="16.5" customHeight="1" x14ac:dyDescent="0.15">
      <c r="A10" s="2">
        <v>77</v>
      </c>
      <c r="B10" s="3" t="s">
        <v>27</v>
      </c>
      <c r="C10" s="3" t="s">
        <v>28</v>
      </c>
      <c r="D10" s="4">
        <v>2</v>
      </c>
      <c r="E10" s="4">
        <v>201422006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>
        <v>5</v>
      </c>
      <c r="AD10" s="3"/>
      <c r="AE10" s="3"/>
      <c r="AF10" s="3"/>
      <c r="AG10" s="3"/>
      <c r="AH10" s="3"/>
      <c r="AI10" s="3"/>
      <c r="AJ10" s="3"/>
      <c r="AK10" s="3"/>
      <c r="AL10" s="3">
        <v>8</v>
      </c>
      <c r="AM10" s="3"/>
      <c r="AN10" s="5"/>
      <c r="AO10" s="5"/>
      <c r="AP10" s="24">
        <f>IF(COUNTIF(F10:AK10,5)*5 + SP!Q80 &gt;20,20,COUNTIF(F10:AK10,5)*5 + SP!Q80)</f>
        <v>19.449455677042998</v>
      </c>
      <c r="AQ10" s="5">
        <v>107</v>
      </c>
      <c r="AR10" s="32">
        <v>105</v>
      </c>
      <c r="AS10" s="24">
        <f t="shared" si="0"/>
        <v>239.44945567704301</v>
      </c>
      <c r="AT10" s="32" t="s">
        <v>105</v>
      </c>
      <c r="AU10" s="5"/>
      <c r="AV10" s="5"/>
      <c r="AW10" s="5"/>
      <c r="AX10" s="5"/>
      <c r="AY10" s="6"/>
      <c r="AZ10" s="12">
        <f>AP10-SP!Q80</f>
        <v>4.9999999999999982</v>
      </c>
      <c r="BA10" s="39"/>
    </row>
    <row r="11" spans="1:53" ht="16.5" customHeight="1" x14ac:dyDescent="0.15">
      <c r="A11" s="2">
        <v>53</v>
      </c>
      <c r="B11" s="3" t="s">
        <v>25</v>
      </c>
      <c r="C11" s="3" t="s">
        <v>26</v>
      </c>
      <c r="D11" s="4">
        <v>1</v>
      </c>
      <c r="E11" s="4">
        <v>201521467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>
        <v>10</v>
      </c>
      <c r="AM11" s="3"/>
      <c r="AN11" s="5"/>
      <c r="AO11" s="5"/>
      <c r="AP11" s="24">
        <f>IF(COUNTIF(F11:AK11,5)*5 + SP!Q56 &gt;20,20,COUNTIF(F11:AK11,5)*5 + SP!Q56)</f>
        <v>17.566303784695332</v>
      </c>
      <c r="AQ11" s="5">
        <v>88</v>
      </c>
      <c r="AR11" s="32">
        <v>121</v>
      </c>
      <c r="AS11" s="24">
        <f t="shared" si="0"/>
        <v>236.56630378469532</v>
      </c>
      <c r="AT11" s="32" t="s">
        <v>105</v>
      </c>
      <c r="AU11" s="5"/>
      <c r="AV11" s="5"/>
      <c r="AW11" s="5"/>
      <c r="AX11" s="5"/>
      <c r="AY11" s="6"/>
      <c r="AZ11" s="12">
        <f>AP11-SP!Q56</f>
        <v>0</v>
      </c>
      <c r="BA11" s="39"/>
    </row>
    <row r="12" spans="1:53" ht="16.5" customHeight="1" x14ac:dyDescent="0.15">
      <c r="A12" s="2">
        <v>16</v>
      </c>
      <c r="B12" s="3" t="s">
        <v>13</v>
      </c>
      <c r="C12" s="3" t="s">
        <v>14</v>
      </c>
      <c r="D12" s="4">
        <v>1</v>
      </c>
      <c r="E12" s="4">
        <v>201521373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>
        <v>5</v>
      </c>
      <c r="Q12" s="3">
        <v>5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>
        <v>8</v>
      </c>
      <c r="AM12" s="3"/>
      <c r="AN12" s="5"/>
      <c r="AO12" s="5"/>
      <c r="AP12" s="24">
        <f>IF(COUNTIF(F12:AK12,5)*5 + SP!Q19 &gt;20,20,COUNTIF(F12:AK12,5)*5 + SP!Q19)</f>
        <v>20</v>
      </c>
      <c r="AQ12" s="5">
        <v>93</v>
      </c>
      <c r="AR12" s="32">
        <v>115</v>
      </c>
      <c r="AS12" s="24">
        <f t="shared" si="0"/>
        <v>236</v>
      </c>
      <c r="AT12" s="32" t="s">
        <v>105</v>
      </c>
      <c r="AU12" s="5"/>
      <c r="AV12" s="5"/>
      <c r="AW12" s="5"/>
      <c r="AX12" s="5"/>
      <c r="AY12" s="6"/>
      <c r="AZ12" s="12">
        <f>AP12-SP!Q19</f>
        <v>5.2336962153046667</v>
      </c>
      <c r="BA12" s="39"/>
    </row>
    <row r="13" spans="1:53" ht="16.5" customHeight="1" x14ac:dyDescent="0.15">
      <c r="A13" s="2">
        <v>65</v>
      </c>
      <c r="B13" s="3" t="s">
        <v>25</v>
      </c>
      <c r="C13" s="3" t="s">
        <v>26</v>
      </c>
      <c r="D13" s="4">
        <v>1</v>
      </c>
      <c r="E13" s="4">
        <v>201521482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 t="s">
        <v>95</v>
      </c>
      <c r="Z13" s="3"/>
      <c r="AA13" s="3"/>
      <c r="AB13" s="3"/>
      <c r="AC13" s="3"/>
      <c r="AD13" s="3"/>
      <c r="AE13" s="3"/>
      <c r="AF13" s="3"/>
      <c r="AG13" s="3"/>
      <c r="AH13" s="31"/>
      <c r="AI13" s="3"/>
      <c r="AJ13" s="3"/>
      <c r="AK13" s="3"/>
      <c r="AL13" s="3">
        <v>5</v>
      </c>
      <c r="AM13" s="3"/>
      <c r="AN13" s="5"/>
      <c r="AO13" s="5"/>
      <c r="AP13" s="24">
        <f>IF(COUNTIF(F13:AK13,5)*5 + SP!Q68 &gt;20,20,COUNTIF(F13:AK13,5)*5 + SP!Q68)</f>
        <v>11.166303784695334</v>
      </c>
      <c r="AQ13" s="5">
        <v>108</v>
      </c>
      <c r="AR13" s="32">
        <v>109.5</v>
      </c>
      <c r="AS13" s="24">
        <f t="shared" si="0"/>
        <v>233.66630378469534</v>
      </c>
      <c r="AT13" s="32" t="s">
        <v>105</v>
      </c>
      <c r="AU13" s="5"/>
      <c r="AV13" s="5"/>
      <c r="AW13" s="5"/>
      <c r="AX13" s="5"/>
      <c r="AY13" s="6"/>
      <c r="AZ13" s="12">
        <f>AP13-SP!Q68</f>
        <v>0</v>
      </c>
      <c r="BA13" s="39"/>
    </row>
    <row r="14" spans="1:53" ht="16.5" customHeight="1" x14ac:dyDescent="0.15">
      <c r="A14" s="2">
        <v>61</v>
      </c>
      <c r="B14" s="3" t="s">
        <v>25</v>
      </c>
      <c r="C14" s="3" t="s">
        <v>26</v>
      </c>
      <c r="D14" s="4">
        <v>1</v>
      </c>
      <c r="E14" s="4">
        <v>201521478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>
        <v>10</v>
      </c>
      <c r="AM14" s="3"/>
      <c r="AN14" s="5"/>
      <c r="AO14" s="5"/>
      <c r="AP14" s="24">
        <f>IF(COUNTIF(F14:AK14,5)*5 + SP!Q64 &gt;20,20,COUNTIF(F14:AK14,5)*5 + SP!Q64)</f>
        <v>11.366303784695335</v>
      </c>
      <c r="AQ14" s="5">
        <v>103</v>
      </c>
      <c r="AR14" s="32">
        <v>104</v>
      </c>
      <c r="AS14" s="24">
        <f t="shared" si="0"/>
        <v>228.36630378469533</v>
      </c>
      <c r="AT14" s="32" t="s">
        <v>106</v>
      </c>
      <c r="AU14" s="5"/>
      <c r="AV14" s="5"/>
      <c r="AW14" s="5"/>
      <c r="AX14" s="5"/>
      <c r="AY14" s="6"/>
      <c r="AZ14" s="12">
        <f>AP14-SP!Q64</f>
        <v>0</v>
      </c>
      <c r="BA14" s="39"/>
    </row>
    <row r="15" spans="1:53" ht="16.5" customHeight="1" x14ac:dyDescent="0.15">
      <c r="A15" s="2">
        <v>47</v>
      </c>
      <c r="B15" s="3" t="s">
        <v>25</v>
      </c>
      <c r="C15" s="3" t="s">
        <v>26</v>
      </c>
      <c r="D15" s="4">
        <v>1</v>
      </c>
      <c r="E15" s="4">
        <v>201521457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>
        <v>4</v>
      </c>
      <c r="AM15" s="3"/>
      <c r="AN15" s="5"/>
      <c r="AO15" s="5"/>
      <c r="AP15" s="24">
        <f>IF(COUNTIF(F15:AK15,5)*5 + SP!Q50 &gt;20,20,COUNTIF(F15:AK15,5)*5 + SP!Q50)</f>
        <v>13.566303784695332</v>
      </c>
      <c r="AQ15" s="5">
        <v>95</v>
      </c>
      <c r="AR15" s="32">
        <v>115.2</v>
      </c>
      <c r="AS15" s="24">
        <f t="shared" si="0"/>
        <v>227.76630378469534</v>
      </c>
      <c r="AT15" s="32" t="s">
        <v>106</v>
      </c>
      <c r="AU15" s="5"/>
      <c r="AV15" s="5"/>
      <c r="AW15" s="5"/>
      <c r="AX15" s="5"/>
      <c r="AY15" s="6"/>
      <c r="AZ15" s="12">
        <f>AP15-SP!Q50</f>
        <v>0</v>
      </c>
      <c r="BA15" s="39"/>
    </row>
    <row r="16" spans="1:53" ht="16.5" customHeight="1" x14ac:dyDescent="0.15">
      <c r="A16" s="2">
        <v>1</v>
      </c>
      <c r="B16" s="3" t="s">
        <v>11</v>
      </c>
      <c r="C16" s="3" t="s">
        <v>12</v>
      </c>
      <c r="D16" s="4">
        <v>2</v>
      </c>
      <c r="E16" s="4">
        <v>201120139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>
        <v>5</v>
      </c>
      <c r="AJ16" s="3"/>
      <c r="AK16" s="3"/>
      <c r="AL16" s="3">
        <v>9</v>
      </c>
      <c r="AM16" s="3"/>
      <c r="AN16" s="5"/>
      <c r="AO16" s="5"/>
      <c r="AP16" s="24">
        <f>IF(COUNTIF(F16:AK16,5)*5 + SP!Q4 &gt;20,20,COUNTIF(F16:AK16,5)*5 + SP!Q4)</f>
        <v>20</v>
      </c>
      <c r="AQ16" s="5">
        <v>74.5</v>
      </c>
      <c r="AR16" s="32">
        <v>124.2</v>
      </c>
      <c r="AS16" s="24">
        <f t="shared" si="0"/>
        <v>227.7</v>
      </c>
      <c r="AT16" s="5" t="s">
        <v>106</v>
      </c>
      <c r="AU16" s="5" t="s">
        <v>17</v>
      </c>
      <c r="AV16" s="5"/>
      <c r="AW16" s="5"/>
      <c r="AX16" s="5"/>
      <c r="AY16" s="6"/>
      <c r="AZ16" s="12">
        <f>AP16-SP!Q4</f>
        <v>3.550544322957002</v>
      </c>
      <c r="BA16" s="39"/>
    </row>
    <row r="17" spans="1:53" ht="16.5" customHeight="1" x14ac:dyDescent="0.15">
      <c r="A17" s="2">
        <v>19</v>
      </c>
      <c r="B17" s="3" t="s">
        <v>13</v>
      </c>
      <c r="C17" s="3" t="s">
        <v>14</v>
      </c>
      <c r="D17" s="4">
        <v>1</v>
      </c>
      <c r="E17" s="4">
        <v>201521387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1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1"/>
      <c r="AH17" s="3"/>
      <c r="AI17" s="3"/>
      <c r="AJ17" s="3"/>
      <c r="AK17" s="3"/>
      <c r="AL17" s="3">
        <v>5</v>
      </c>
      <c r="AM17" s="3"/>
      <c r="AN17" s="5"/>
      <c r="AO17" s="5"/>
      <c r="AP17" s="24">
        <f>IF(COUNTIF(F17:AK17,5)*5 + SP!Q22 &gt;20,20,COUNTIF(F17:AK17,5)*5 + SP!Q22)</f>
        <v>15.966303784695333</v>
      </c>
      <c r="AQ17" s="5">
        <v>85</v>
      </c>
      <c r="AR17" s="32">
        <v>118</v>
      </c>
      <c r="AS17" s="24">
        <f t="shared" si="0"/>
        <v>223.96630378469533</v>
      </c>
      <c r="AT17" s="5" t="s">
        <v>106</v>
      </c>
      <c r="AU17" s="5"/>
      <c r="AV17" s="5"/>
      <c r="AW17" s="5"/>
      <c r="AX17" s="5"/>
      <c r="AY17" s="6"/>
      <c r="AZ17" s="12">
        <f>AP17-SP!Q22</f>
        <v>0</v>
      </c>
      <c r="BA17" s="39"/>
    </row>
    <row r="18" spans="1:53" ht="16.5" customHeight="1" x14ac:dyDescent="0.15">
      <c r="A18" s="2">
        <v>20</v>
      </c>
      <c r="B18" s="3" t="s">
        <v>13</v>
      </c>
      <c r="C18" s="3" t="s">
        <v>14</v>
      </c>
      <c r="D18" s="4">
        <v>1</v>
      </c>
      <c r="E18" s="4">
        <v>201521388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1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>
        <v>5</v>
      </c>
      <c r="AM18" s="3"/>
      <c r="AN18" s="5"/>
      <c r="AO18" s="5"/>
      <c r="AP18" s="24">
        <f>IF(COUNTIF(F18:AK18,5)*5 + SP!Q23 &gt;20,20,COUNTIF(F18:AK18,5)*5 + SP!Q23)</f>
        <v>13</v>
      </c>
      <c r="AQ18" s="5">
        <v>108</v>
      </c>
      <c r="AR18" s="32">
        <v>95</v>
      </c>
      <c r="AS18" s="24">
        <f t="shared" si="0"/>
        <v>221</v>
      </c>
      <c r="AT18" s="32" t="s">
        <v>106</v>
      </c>
      <c r="AU18" s="5"/>
      <c r="AV18" s="5"/>
      <c r="AW18" s="5"/>
      <c r="AX18" s="5"/>
      <c r="AY18" s="6"/>
      <c r="AZ18" s="12">
        <f>AP18-SP!Q23</f>
        <v>0</v>
      </c>
      <c r="BA18" s="39"/>
    </row>
    <row r="19" spans="1:53" ht="16.5" customHeight="1" x14ac:dyDescent="0.15">
      <c r="A19" s="2">
        <v>2</v>
      </c>
      <c r="B19" s="3" t="s">
        <v>18</v>
      </c>
      <c r="C19" s="3" t="s">
        <v>19</v>
      </c>
      <c r="D19" s="4">
        <v>4</v>
      </c>
      <c r="E19" s="4">
        <v>201020308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>
        <v>6</v>
      </c>
      <c r="AM19" s="3"/>
      <c r="AN19" s="5"/>
      <c r="AO19" s="5"/>
      <c r="AP19" s="24">
        <f>IF(COUNTIF(F19:AK19,5)*5 + SP!Q5 &gt;20,20,COUNTIF(F19:AK19,5)*5 + SP!Q5)</f>
        <v>18.649455677043001</v>
      </c>
      <c r="AQ19" s="5">
        <v>99</v>
      </c>
      <c r="AR19" s="32">
        <v>97</v>
      </c>
      <c r="AS19" s="24">
        <f t="shared" si="0"/>
        <v>220.64945567704299</v>
      </c>
      <c r="AT19" s="32" t="s">
        <v>106</v>
      </c>
      <c r="AU19" s="5" t="s">
        <v>17</v>
      </c>
      <c r="AV19" s="5"/>
      <c r="AW19" s="5"/>
      <c r="AX19" s="5"/>
      <c r="AY19" s="6"/>
      <c r="AZ19" s="12">
        <f>AP19-SP!Q5</f>
        <v>0</v>
      </c>
      <c r="BA19" s="39"/>
    </row>
    <row r="20" spans="1:53" ht="16.5" customHeight="1" x14ac:dyDescent="0.15">
      <c r="A20" s="2">
        <v>68</v>
      </c>
      <c r="B20" s="3" t="s">
        <v>25</v>
      </c>
      <c r="C20" s="3" t="s">
        <v>26</v>
      </c>
      <c r="D20" s="4">
        <v>1</v>
      </c>
      <c r="E20" s="4">
        <v>201521486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 t="s">
        <v>37</v>
      </c>
      <c r="T20" s="3"/>
      <c r="U20" s="3"/>
      <c r="V20" s="3" t="s">
        <v>95</v>
      </c>
      <c r="W20" s="3" t="s">
        <v>95</v>
      </c>
      <c r="X20" s="3"/>
      <c r="Y20" s="3"/>
      <c r="Z20" s="3"/>
      <c r="AA20" s="3" t="s">
        <v>95</v>
      </c>
      <c r="AB20" s="3"/>
      <c r="AC20" s="3" t="s">
        <v>96</v>
      </c>
      <c r="AD20" s="3"/>
      <c r="AE20" s="3"/>
      <c r="AF20" s="3"/>
      <c r="AG20" s="3"/>
      <c r="AH20" s="3"/>
      <c r="AI20" s="3"/>
      <c r="AJ20" s="3"/>
      <c r="AK20" s="3"/>
      <c r="AL20" s="3">
        <v>4</v>
      </c>
      <c r="AM20" s="3"/>
      <c r="AN20" s="5"/>
      <c r="AO20" s="5"/>
      <c r="AP20" s="24">
        <f>IF(COUNTIF(F20:AK20,5)*5 + SP!Q71 &gt;20,20,COUNTIF(F20:AK20,5)*5 + SP!Q71)</f>
        <v>9.8000000000000007</v>
      </c>
      <c r="AQ20" s="5">
        <v>101</v>
      </c>
      <c r="AR20" s="32">
        <v>104</v>
      </c>
      <c r="AS20" s="24">
        <f t="shared" si="0"/>
        <v>218.8</v>
      </c>
      <c r="AT20" s="32" t="s">
        <v>106</v>
      </c>
      <c r="AU20" s="5"/>
      <c r="AV20" s="5"/>
      <c r="AW20" s="5"/>
      <c r="AX20" s="5"/>
      <c r="AY20" s="6"/>
      <c r="AZ20" s="12">
        <f>AP20-SP!Q71</f>
        <v>0</v>
      </c>
      <c r="BA20" s="39"/>
    </row>
    <row r="21" spans="1:53" ht="16.5" customHeight="1" x14ac:dyDescent="0.15">
      <c r="A21" s="2">
        <v>28</v>
      </c>
      <c r="B21" s="3" t="s">
        <v>13</v>
      </c>
      <c r="C21" s="3" t="s">
        <v>14</v>
      </c>
      <c r="D21" s="4">
        <v>1</v>
      </c>
      <c r="E21" s="4">
        <v>201521415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>
        <v>4</v>
      </c>
      <c r="R21" s="3"/>
      <c r="S21" s="31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>
        <v>9</v>
      </c>
      <c r="AM21" s="3"/>
      <c r="AN21" s="5"/>
      <c r="AO21" s="5"/>
      <c r="AP21" s="24">
        <f>IF(COUNTIF(F21:AK21,5)*5 + SP!Q31 &gt;20,20,COUNTIF(F21:AK21,5)*5 + SP!Q31)</f>
        <v>14.766303784695333</v>
      </c>
      <c r="AQ21" s="5">
        <v>105</v>
      </c>
      <c r="AR21" s="32">
        <v>87.5</v>
      </c>
      <c r="AS21" s="24">
        <f t="shared" si="0"/>
        <v>216.26630378469534</v>
      </c>
      <c r="AT21" s="32" t="s">
        <v>106</v>
      </c>
      <c r="AU21" s="5"/>
      <c r="AV21" s="5"/>
      <c r="AW21" s="5"/>
      <c r="AX21" s="5"/>
      <c r="AY21" s="6"/>
      <c r="AZ21" s="12">
        <f>AP21-SP!Q31</f>
        <v>0</v>
      </c>
      <c r="BA21" s="39"/>
    </row>
    <row r="22" spans="1:53" ht="16.5" customHeight="1" x14ac:dyDescent="0.15">
      <c r="A22" s="2">
        <v>58</v>
      </c>
      <c r="B22" s="3" t="s">
        <v>25</v>
      </c>
      <c r="C22" s="3" t="s">
        <v>26</v>
      </c>
      <c r="D22" s="4">
        <v>1</v>
      </c>
      <c r="E22" s="4">
        <v>201521472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 t="s">
        <v>37</v>
      </c>
      <c r="T22" s="3"/>
      <c r="U22" s="3"/>
      <c r="V22" s="3"/>
      <c r="W22" s="3"/>
      <c r="X22" s="3"/>
      <c r="Y22" s="3"/>
      <c r="Z22" s="3" t="s">
        <v>95</v>
      </c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>
        <v>6</v>
      </c>
      <c r="AM22" s="3"/>
      <c r="AN22" s="5"/>
      <c r="AO22" s="5"/>
      <c r="AP22" s="24">
        <f>IF(COUNTIF(F22:AK22,5)*5 + SP!Q61 &gt;20,20,COUNTIF(F22:AK22,5)*5 + SP!Q61)</f>
        <v>11.166303784695334</v>
      </c>
      <c r="AQ22" s="5">
        <v>102</v>
      </c>
      <c r="AR22" s="32">
        <v>94.5</v>
      </c>
      <c r="AS22" s="24">
        <f t="shared" si="0"/>
        <v>213.66630378469534</v>
      </c>
      <c r="AT22" s="32" t="s">
        <v>106</v>
      </c>
      <c r="AU22" s="5"/>
      <c r="AV22" s="5"/>
      <c r="AW22" s="5"/>
      <c r="AX22" s="5"/>
      <c r="AY22" s="6"/>
      <c r="AZ22" s="12">
        <f>AP22-SP!Q61</f>
        <v>0</v>
      </c>
      <c r="BA22" s="39"/>
    </row>
    <row r="23" spans="1:53" ht="16.5" customHeight="1" x14ac:dyDescent="0.15">
      <c r="A23" s="2">
        <v>52</v>
      </c>
      <c r="B23" s="3" t="s">
        <v>25</v>
      </c>
      <c r="C23" s="3" t="s">
        <v>26</v>
      </c>
      <c r="D23" s="4">
        <v>1</v>
      </c>
      <c r="E23" s="4">
        <v>201521465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1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>
        <v>5</v>
      </c>
      <c r="AM23" s="3"/>
      <c r="AN23" s="5"/>
      <c r="AO23" s="5"/>
      <c r="AP23" s="24">
        <f>IF(COUNTIF(F23:AK23,5)*5 + SP!Q55 &gt;20,20,COUNTIF(F23:AK23,5)*5 + SP!Q55)</f>
        <v>11.366303784695335</v>
      </c>
      <c r="AQ23" s="5">
        <v>105</v>
      </c>
      <c r="AR23" s="32">
        <v>91.2</v>
      </c>
      <c r="AS23" s="24">
        <f t="shared" si="0"/>
        <v>212.56630378469532</v>
      </c>
      <c r="AT23" s="32" t="s">
        <v>106</v>
      </c>
      <c r="AU23" s="5"/>
      <c r="AV23" s="5"/>
      <c r="AW23" s="5"/>
      <c r="AX23" s="5"/>
      <c r="AY23" s="6"/>
      <c r="AZ23" s="12">
        <f>AP23-SP!Q55</f>
        <v>0</v>
      </c>
      <c r="BA23" s="39"/>
    </row>
    <row r="24" spans="1:53" ht="16.5" customHeight="1" x14ac:dyDescent="0.15">
      <c r="A24" s="2">
        <v>48</v>
      </c>
      <c r="B24" s="3" t="s">
        <v>25</v>
      </c>
      <c r="C24" s="3" t="s">
        <v>26</v>
      </c>
      <c r="D24" s="4">
        <v>1</v>
      </c>
      <c r="E24" s="4">
        <v>201521458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 t="s">
        <v>95</v>
      </c>
      <c r="AF24" s="3"/>
      <c r="AG24" s="3"/>
      <c r="AH24" s="31"/>
      <c r="AI24" s="3"/>
      <c r="AJ24" s="3"/>
      <c r="AK24" s="3"/>
      <c r="AL24" s="3">
        <v>9</v>
      </c>
      <c r="AM24" s="3"/>
      <c r="AN24" s="5"/>
      <c r="AO24" s="5"/>
      <c r="AP24" s="24">
        <f>IF(COUNTIF(F24:AK24,5)*5 + SP!Q51 &gt;20,20,COUNTIF(F24:AK24,5)*5 + SP!Q51)</f>
        <v>10.8</v>
      </c>
      <c r="AQ24" s="5">
        <v>94</v>
      </c>
      <c r="AR24" s="32">
        <v>95</v>
      </c>
      <c r="AS24" s="24">
        <f t="shared" si="0"/>
        <v>208.8</v>
      </c>
      <c r="AT24" s="32" t="s">
        <v>106</v>
      </c>
      <c r="AU24" s="5"/>
      <c r="AV24" s="5"/>
      <c r="AW24" s="5"/>
      <c r="AX24" s="5"/>
      <c r="AY24" s="6"/>
      <c r="AZ24" s="12">
        <f>AP24-SP!Q51</f>
        <v>0</v>
      </c>
      <c r="BA24" s="39"/>
    </row>
    <row r="25" spans="1:53" ht="16.5" customHeight="1" x14ac:dyDescent="0.15">
      <c r="A25" s="2">
        <v>54</v>
      </c>
      <c r="B25" s="3" t="s">
        <v>25</v>
      </c>
      <c r="C25" s="3" t="s">
        <v>26</v>
      </c>
      <c r="D25" s="4">
        <v>1</v>
      </c>
      <c r="E25" s="4">
        <v>201521468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>
        <v>9</v>
      </c>
      <c r="AM25" s="3"/>
      <c r="AN25" s="5"/>
      <c r="AO25" s="5"/>
      <c r="AP25" s="24">
        <f>IF(COUNTIF(F25:AK25,5)*5 + SP!Q57 &gt;20,20,COUNTIF(F25:AK25,5)*5 + SP!Q57)</f>
        <v>12.966303784695333</v>
      </c>
      <c r="AQ25" s="5">
        <v>97</v>
      </c>
      <c r="AR25" s="32">
        <v>74.2</v>
      </c>
      <c r="AS25" s="24">
        <f t="shared" si="0"/>
        <v>193.16630378469534</v>
      </c>
      <c r="AT25" s="32" t="s">
        <v>107</v>
      </c>
      <c r="AU25" s="5"/>
      <c r="AV25" s="5"/>
      <c r="AW25" s="5"/>
      <c r="AX25" s="5"/>
      <c r="AY25" s="6"/>
      <c r="AZ25" s="12">
        <f>AP25-SP!Q57</f>
        <v>0</v>
      </c>
      <c r="BA25" s="39"/>
    </row>
    <row r="26" spans="1:53" ht="16.5" customHeight="1" x14ac:dyDescent="0.15">
      <c r="A26" s="2">
        <v>46</v>
      </c>
      <c r="B26" s="3" t="s">
        <v>25</v>
      </c>
      <c r="C26" s="3" t="s">
        <v>26</v>
      </c>
      <c r="D26" s="4">
        <v>1</v>
      </c>
      <c r="E26" s="4">
        <v>201521456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 t="s">
        <v>37</v>
      </c>
      <c r="T26" s="3"/>
      <c r="U26" s="3"/>
      <c r="V26" s="3" t="s">
        <v>95</v>
      </c>
      <c r="W26" s="3" t="s">
        <v>95</v>
      </c>
      <c r="X26" s="3"/>
      <c r="Y26" s="3"/>
      <c r="Z26" s="3" t="s">
        <v>95</v>
      </c>
      <c r="AA26" s="3"/>
      <c r="AB26" s="3"/>
      <c r="AC26" s="3"/>
      <c r="AD26" s="3"/>
      <c r="AE26" s="3" t="s">
        <v>96</v>
      </c>
      <c r="AF26" s="3"/>
      <c r="AG26" s="3"/>
      <c r="AH26" s="3"/>
      <c r="AI26" s="3"/>
      <c r="AJ26" s="3"/>
      <c r="AK26" s="3"/>
      <c r="AL26" s="3"/>
      <c r="AM26" s="3"/>
      <c r="AN26" s="5"/>
      <c r="AO26" s="5"/>
      <c r="AP26" s="24">
        <f>IF(COUNTIF(F26:AK26,5)*5 + SP!Q49 &gt;20,20,COUNTIF(F26:AK26,5)*5 + SP!Q49)</f>
        <v>10.8</v>
      </c>
      <c r="AQ26" s="5">
        <v>78</v>
      </c>
      <c r="AR26" s="32">
        <v>104</v>
      </c>
      <c r="AS26" s="24">
        <f t="shared" si="0"/>
        <v>192.8</v>
      </c>
      <c r="AT26" s="32" t="s">
        <v>107</v>
      </c>
      <c r="AU26" s="5"/>
      <c r="AV26" s="5"/>
      <c r="AW26" s="5"/>
      <c r="AX26" s="5"/>
      <c r="AY26" s="6"/>
      <c r="AZ26" s="12">
        <f>AP26-SP!Q49</f>
        <v>0</v>
      </c>
      <c r="BA26" s="39"/>
    </row>
    <row r="27" spans="1:53" ht="16.5" customHeight="1" x14ac:dyDescent="0.15">
      <c r="A27" s="2">
        <v>3</v>
      </c>
      <c r="B27" s="3" t="s">
        <v>20</v>
      </c>
      <c r="C27" s="3" t="s">
        <v>21</v>
      </c>
      <c r="D27" s="4">
        <v>2</v>
      </c>
      <c r="E27" s="4">
        <v>201221106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>
        <v>5</v>
      </c>
      <c r="AJ27" s="3"/>
      <c r="AK27" s="3"/>
      <c r="AL27" s="3">
        <v>7</v>
      </c>
      <c r="AM27" s="3"/>
      <c r="AN27" s="5"/>
      <c r="AO27" s="5"/>
      <c r="AP27" s="24">
        <f>IF(COUNTIF(F27:AK27,5)*5 + SP!Q6 &gt;20,20,COUNTIF(F27:AK27,5)*5 + SP!Q6)</f>
        <v>19.849455677043</v>
      </c>
      <c r="AQ27" s="5">
        <v>88</v>
      </c>
      <c r="AR27" s="32">
        <v>77.5</v>
      </c>
      <c r="AS27" s="24">
        <f t="shared" si="0"/>
        <v>192.34945567704301</v>
      </c>
      <c r="AT27" s="5" t="s">
        <v>107</v>
      </c>
      <c r="AU27" s="5"/>
      <c r="AV27" s="5"/>
      <c r="AW27" s="5"/>
      <c r="AX27" s="5"/>
      <c r="AY27" s="6"/>
      <c r="AZ27" s="12">
        <f>AP27-SP!Q6</f>
        <v>5</v>
      </c>
      <c r="BA27" s="39"/>
    </row>
    <row r="28" spans="1:53" ht="16.5" customHeight="1" x14ac:dyDescent="0.15">
      <c r="A28" s="2">
        <v>13</v>
      </c>
      <c r="B28" s="3" t="s">
        <v>13</v>
      </c>
      <c r="C28" s="3" t="s">
        <v>14</v>
      </c>
      <c r="D28" s="4">
        <v>1</v>
      </c>
      <c r="E28" s="4">
        <v>201521352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 t="s">
        <v>96</v>
      </c>
      <c r="AA28" s="3"/>
      <c r="AB28" s="3"/>
      <c r="AC28" s="31"/>
      <c r="AD28" s="3" t="s">
        <v>96</v>
      </c>
      <c r="AE28" s="3"/>
      <c r="AF28" s="3"/>
      <c r="AG28" s="3"/>
      <c r="AH28" s="3"/>
      <c r="AI28" s="3"/>
      <c r="AJ28" s="3"/>
      <c r="AK28" s="3"/>
      <c r="AL28" s="3">
        <v>10</v>
      </c>
      <c r="AM28" s="3"/>
      <c r="AN28" s="5"/>
      <c r="AO28" s="5"/>
      <c r="AP28" s="24">
        <f>IF(COUNTIF(F28:AK28,5)*5 + SP!Q16 &gt;20,20,COUNTIF(F28:AK28,5)*5 + SP!Q16)</f>
        <v>16.966303784695334</v>
      </c>
      <c r="AQ28" s="5">
        <v>76</v>
      </c>
      <c r="AR28" s="32">
        <v>86.1</v>
      </c>
      <c r="AS28" s="24">
        <f t="shared" si="0"/>
        <v>189.06630378469532</v>
      </c>
      <c r="AT28" s="32" t="s">
        <v>107</v>
      </c>
      <c r="AU28" s="5"/>
      <c r="AV28" s="5"/>
      <c r="AW28" s="5"/>
      <c r="AX28" s="5"/>
      <c r="AY28" s="6"/>
      <c r="AZ28" s="12">
        <f>AP28-SP!Q16</f>
        <v>0</v>
      </c>
      <c r="BA28" s="39"/>
    </row>
    <row r="29" spans="1:53" ht="16.5" customHeight="1" x14ac:dyDescent="0.15">
      <c r="A29" s="2">
        <v>23</v>
      </c>
      <c r="B29" s="3" t="s">
        <v>13</v>
      </c>
      <c r="C29" s="3" t="s">
        <v>14</v>
      </c>
      <c r="D29" s="4">
        <v>1</v>
      </c>
      <c r="E29" s="4">
        <v>201521403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1"/>
      <c r="AD29" s="3"/>
      <c r="AE29" s="3">
        <v>5</v>
      </c>
      <c r="AF29" s="3"/>
      <c r="AG29" s="3"/>
      <c r="AH29" s="3"/>
      <c r="AI29" s="3"/>
      <c r="AJ29" s="3"/>
      <c r="AK29" s="3"/>
      <c r="AL29" s="3">
        <v>4</v>
      </c>
      <c r="AM29" s="3"/>
      <c r="AN29" s="5"/>
      <c r="AO29" s="5"/>
      <c r="AP29" s="24">
        <f>IF(COUNTIF(F29:AK29,5)*5 + SP!Q26 &gt;20,20,COUNTIF(F29:AK29,5)*5 + SP!Q26)</f>
        <v>20</v>
      </c>
      <c r="AQ29" s="5">
        <v>87</v>
      </c>
      <c r="AR29" s="32">
        <v>77.599999999999994</v>
      </c>
      <c r="AS29" s="24">
        <f t="shared" si="0"/>
        <v>188.6</v>
      </c>
      <c r="AT29" s="32" t="s">
        <v>107</v>
      </c>
      <c r="AU29" s="5"/>
      <c r="AV29" s="5"/>
      <c r="AW29" s="5"/>
      <c r="AX29" s="5"/>
      <c r="AY29" s="6"/>
      <c r="AZ29" s="12">
        <f>AP29-SP!Q26</f>
        <v>4.2336962153046667</v>
      </c>
      <c r="BA29" s="39"/>
    </row>
    <row r="30" spans="1:53" ht="16.5" customHeight="1" x14ac:dyDescent="0.15">
      <c r="A30" s="2">
        <v>59</v>
      </c>
      <c r="B30" s="3" t="s">
        <v>25</v>
      </c>
      <c r="C30" s="3" t="s">
        <v>26</v>
      </c>
      <c r="D30" s="4">
        <v>1</v>
      </c>
      <c r="E30" s="4">
        <v>201521474</v>
      </c>
      <c r="F30" s="3"/>
      <c r="G30" s="3"/>
      <c r="H30" s="3"/>
      <c r="I30" s="3"/>
      <c r="J30" s="3"/>
      <c r="K30" s="3" t="s">
        <v>34</v>
      </c>
      <c r="L30" s="3" t="s">
        <v>34</v>
      </c>
      <c r="M30" s="3"/>
      <c r="N30" s="3"/>
      <c r="O30" s="3" t="s">
        <v>34</v>
      </c>
      <c r="P30" s="3"/>
      <c r="Q30" s="3"/>
      <c r="R30" s="3" t="s">
        <v>96</v>
      </c>
      <c r="S30" s="3" t="s">
        <v>38</v>
      </c>
      <c r="T30" s="3"/>
      <c r="U30" s="3"/>
      <c r="V30" s="3" t="s">
        <v>96</v>
      </c>
      <c r="W30" s="8" t="s">
        <v>100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>
        <v>5</v>
      </c>
      <c r="AJ30" s="3"/>
      <c r="AK30" s="3"/>
      <c r="AL30" s="3"/>
      <c r="AM30" s="3"/>
      <c r="AN30" s="5"/>
      <c r="AO30" s="5"/>
      <c r="AP30" s="24">
        <f>IF(COUNTIF(F30:AK30,5)*5 + SP!Q62 &gt;20,20,COUNTIF(F30:AK30,5)*5 + SP!Q62)</f>
        <v>5</v>
      </c>
      <c r="AQ30" s="5">
        <v>90</v>
      </c>
      <c r="AR30" s="32">
        <v>91.2</v>
      </c>
      <c r="AS30" s="24">
        <f t="shared" si="0"/>
        <v>186.2</v>
      </c>
      <c r="AT30" s="32" t="s">
        <v>107</v>
      </c>
      <c r="AU30" s="5"/>
      <c r="AV30" s="5"/>
      <c r="AW30" s="5"/>
      <c r="AX30" s="5"/>
      <c r="AY30" s="6"/>
      <c r="AZ30" s="12">
        <f>AP30-SP!Q62</f>
        <v>5</v>
      </c>
      <c r="BA30" s="39"/>
    </row>
    <row r="31" spans="1:53" ht="16.5" customHeight="1" x14ac:dyDescent="0.15">
      <c r="A31" s="2">
        <v>6</v>
      </c>
      <c r="B31" s="3" t="s">
        <v>13</v>
      </c>
      <c r="C31" s="3" t="s">
        <v>14</v>
      </c>
      <c r="D31" s="4">
        <v>1</v>
      </c>
      <c r="E31" s="4">
        <v>201521316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>
        <v>3</v>
      </c>
      <c r="AM31" s="3"/>
      <c r="AN31" s="5"/>
      <c r="AO31" s="5"/>
      <c r="AP31" s="24">
        <f>IF(COUNTIF(F31:AK31,5)*5 + SP!Q9 &gt;20,20,COUNTIF(F31:AK31,5)*5 + SP!Q9)</f>
        <v>15.766303784695333</v>
      </c>
      <c r="AQ31" s="5">
        <v>98</v>
      </c>
      <c r="AR31" s="32">
        <v>66</v>
      </c>
      <c r="AS31" s="24">
        <f t="shared" si="0"/>
        <v>182.76630378469534</v>
      </c>
      <c r="AT31" s="32" t="s">
        <v>107</v>
      </c>
      <c r="AU31" s="5"/>
      <c r="AV31" s="5"/>
      <c r="AW31" s="5"/>
      <c r="AX31" s="5"/>
      <c r="AY31" s="6"/>
      <c r="AZ31" s="12">
        <f>AP31-SP!Q9</f>
        <v>0</v>
      </c>
      <c r="BA31" s="39"/>
    </row>
    <row r="32" spans="1:53" ht="16.5" customHeight="1" x14ac:dyDescent="0.15">
      <c r="A32" s="2">
        <v>39</v>
      </c>
      <c r="B32" s="3" t="s">
        <v>13</v>
      </c>
      <c r="C32" s="3" t="s">
        <v>14</v>
      </c>
      <c r="D32" s="4">
        <v>2</v>
      </c>
      <c r="E32" s="4">
        <v>201221957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1"/>
      <c r="AH32" s="3"/>
      <c r="AI32" s="3">
        <v>5</v>
      </c>
      <c r="AJ32" s="3"/>
      <c r="AK32" s="3"/>
      <c r="AL32" s="3">
        <v>9</v>
      </c>
      <c r="AM32" s="3"/>
      <c r="AN32" s="5"/>
      <c r="AO32" s="5"/>
      <c r="AP32" s="24">
        <f>IF(COUNTIF(F32:AK32,5)*5 + SP!Q42 &gt;20,20,COUNTIF(F32:AK32,5)*5 + SP!Q42)</f>
        <v>17.049455677042999</v>
      </c>
      <c r="AQ32" s="5">
        <v>86</v>
      </c>
      <c r="AR32" s="32">
        <v>70</v>
      </c>
      <c r="AS32" s="24">
        <f t="shared" si="0"/>
        <v>182.049455677043</v>
      </c>
      <c r="AT32" s="32" t="s">
        <v>107</v>
      </c>
      <c r="AU32" s="5"/>
      <c r="AV32" s="5" t="s">
        <v>24</v>
      </c>
      <c r="AW32" s="5"/>
      <c r="AX32" s="5"/>
      <c r="AY32" s="6"/>
      <c r="AZ32" s="12">
        <f>AP32-SP!Q42</f>
        <v>4.9999999999999982</v>
      </c>
      <c r="BA32" s="39"/>
    </row>
    <row r="33" spans="1:53" ht="16.5" customHeight="1" x14ac:dyDescent="0.15">
      <c r="A33" s="2">
        <v>32</v>
      </c>
      <c r="B33" s="3" t="s">
        <v>13</v>
      </c>
      <c r="C33" s="3" t="s">
        <v>14</v>
      </c>
      <c r="D33" s="4">
        <v>1</v>
      </c>
      <c r="E33" s="4">
        <v>201521433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>
        <v>4</v>
      </c>
      <c r="AM33" s="3"/>
      <c r="AN33" s="5"/>
      <c r="AO33" s="5"/>
      <c r="AP33" s="24">
        <f>IF(COUNTIF(F33:AK33,5)*5 + SP!Q35 &gt;20,20,COUNTIF(F33:AK33,5)*5 + SP!Q35)</f>
        <v>20</v>
      </c>
      <c r="AQ33" s="5">
        <v>97</v>
      </c>
      <c r="AR33" s="32">
        <v>60.5</v>
      </c>
      <c r="AS33" s="24">
        <f t="shared" si="0"/>
        <v>181.5</v>
      </c>
      <c r="AT33" s="32" t="s">
        <v>107</v>
      </c>
      <c r="AU33" s="5"/>
      <c r="AV33" s="5"/>
      <c r="AW33" s="5"/>
      <c r="AX33" s="5"/>
      <c r="AY33" s="6"/>
      <c r="AZ33" s="12">
        <f>AP33-SP!Q35</f>
        <v>0</v>
      </c>
      <c r="BA33" s="39"/>
    </row>
    <row r="34" spans="1:53" ht="16.5" customHeight="1" x14ac:dyDescent="0.15">
      <c r="A34" s="2">
        <v>41</v>
      </c>
      <c r="B34" s="3" t="s">
        <v>13</v>
      </c>
      <c r="C34" s="3" t="s">
        <v>14</v>
      </c>
      <c r="D34" s="4">
        <v>4</v>
      </c>
      <c r="E34" s="4">
        <v>200920654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>
        <v>2</v>
      </c>
      <c r="AM34" s="3"/>
      <c r="AN34" s="5"/>
      <c r="AO34" s="5"/>
      <c r="AP34" s="24">
        <f>IF(COUNTIF(F34:AK34,5)*5 + SP!Q44 &gt;20,20,COUNTIF(F34:AK34,5)*5 + SP!Q44)</f>
        <v>20</v>
      </c>
      <c r="AQ34" s="5">
        <v>68.5</v>
      </c>
      <c r="AR34" s="32">
        <v>85</v>
      </c>
      <c r="AS34" s="24">
        <f t="shared" si="0"/>
        <v>175.5</v>
      </c>
      <c r="AT34" s="32" t="s">
        <v>107</v>
      </c>
      <c r="AU34" s="5"/>
      <c r="AV34" s="5" t="s">
        <v>24</v>
      </c>
      <c r="AW34" s="5"/>
      <c r="AX34" s="5"/>
      <c r="AY34" s="6"/>
      <c r="AZ34" s="12">
        <f>AP34-SP!Q44</f>
        <v>0</v>
      </c>
      <c r="BA34" s="39"/>
    </row>
    <row r="35" spans="1:53" ht="16.5" customHeight="1" x14ac:dyDescent="0.15">
      <c r="A35" s="2">
        <v>38</v>
      </c>
      <c r="B35" s="3" t="s">
        <v>13</v>
      </c>
      <c r="C35" s="3" t="s">
        <v>14</v>
      </c>
      <c r="D35" s="4">
        <v>2</v>
      </c>
      <c r="E35" s="4">
        <v>201221678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1"/>
      <c r="AH35" s="3"/>
      <c r="AI35" s="3"/>
      <c r="AJ35" s="3"/>
      <c r="AK35" s="3"/>
      <c r="AL35" s="3">
        <v>9</v>
      </c>
      <c r="AM35" s="3"/>
      <c r="AN35" s="5"/>
      <c r="AO35" s="5"/>
      <c r="AP35" s="24">
        <f>IF(COUNTIF(F35:AK35,5)*5 + SP!Q41 &gt;20,20,COUNTIF(F35:AK35,5)*5 + SP!Q41)</f>
        <v>12.049455677043001</v>
      </c>
      <c r="AQ35" s="5">
        <v>75</v>
      </c>
      <c r="AR35" s="32">
        <v>75.5</v>
      </c>
      <c r="AS35" s="24">
        <f t="shared" ref="AS35:AS66" si="1">SUM(AL35:AR35)</f>
        <v>171.549455677043</v>
      </c>
      <c r="AT35" s="32" t="s">
        <v>107</v>
      </c>
      <c r="AU35" s="5"/>
      <c r="AV35" s="5"/>
      <c r="AW35" s="5"/>
      <c r="AX35" s="5"/>
      <c r="AY35" s="6"/>
      <c r="AZ35" s="12">
        <f>AP35-SP!Q41</f>
        <v>0</v>
      </c>
      <c r="BA35" s="39"/>
    </row>
    <row r="36" spans="1:53" ht="16.5" customHeight="1" x14ac:dyDescent="0.15">
      <c r="A36" s="2">
        <v>29</v>
      </c>
      <c r="B36" s="3" t="s">
        <v>13</v>
      </c>
      <c r="C36" s="3" t="s">
        <v>14</v>
      </c>
      <c r="D36" s="4">
        <v>1</v>
      </c>
      <c r="E36" s="4">
        <v>201521417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>
        <v>4</v>
      </c>
      <c r="AM36" s="3"/>
      <c r="AN36" s="5"/>
      <c r="AO36" s="5"/>
      <c r="AP36" s="24">
        <f>IF(COUNTIF(F36:AK36,5)*5 + SP!Q32 &gt;20,20,COUNTIF(F36:AK36,5)*5 + SP!Q32)</f>
        <v>16.966303784695334</v>
      </c>
      <c r="AQ36" s="5">
        <v>73</v>
      </c>
      <c r="AR36" s="32">
        <v>76.599999999999994</v>
      </c>
      <c r="AS36" s="24">
        <f t="shared" si="1"/>
        <v>170.56630378469532</v>
      </c>
      <c r="AT36" s="32" t="s">
        <v>107</v>
      </c>
      <c r="AU36" s="5"/>
      <c r="AV36" s="5"/>
      <c r="AW36" s="5"/>
      <c r="AX36" s="5"/>
      <c r="AY36" s="6"/>
      <c r="AZ36" s="12">
        <f>AP36-SP!Q32</f>
        <v>0</v>
      </c>
      <c r="BA36" s="39"/>
    </row>
    <row r="37" spans="1:53" ht="16.5" customHeight="1" x14ac:dyDescent="0.15">
      <c r="A37" s="2">
        <v>45</v>
      </c>
      <c r="B37" s="3" t="s">
        <v>25</v>
      </c>
      <c r="C37" s="3" t="s">
        <v>26</v>
      </c>
      <c r="D37" s="4">
        <v>1</v>
      </c>
      <c r="E37" s="4">
        <v>201521455</v>
      </c>
      <c r="F37" s="3"/>
      <c r="G37" s="3" t="s">
        <v>98</v>
      </c>
      <c r="H37" s="3"/>
      <c r="I37" s="3"/>
      <c r="J37" s="3"/>
      <c r="K37" s="3"/>
      <c r="L37" s="3"/>
      <c r="M37" s="3"/>
      <c r="N37" s="3" t="s">
        <v>104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1"/>
      <c r="AH37" s="3"/>
      <c r="AI37" s="3"/>
      <c r="AJ37" s="3"/>
      <c r="AK37" s="3"/>
      <c r="AL37" s="3">
        <v>9</v>
      </c>
      <c r="AM37" s="3"/>
      <c r="AN37" s="5"/>
      <c r="AO37" s="5"/>
      <c r="AP37" s="37">
        <v>20</v>
      </c>
      <c r="AQ37" s="5">
        <v>80</v>
      </c>
      <c r="AR37" s="32">
        <v>59</v>
      </c>
      <c r="AS37" s="24">
        <f t="shared" si="1"/>
        <v>168</v>
      </c>
      <c r="AT37" s="32" t="s">
        <v>107</v>
      </c>
      <c r="AU37" s="5"/>
      <c r="AV37" s="5"/>
      <c r="AW37" s="5"/>
      <c r="AX37" s="5"/>
      <c r="AY37" s="6"/>
      <c r="AZ37" s="12">
        <f>AP37-SP!Q48</f>
        <v>10.6</v>
      </c>
      <c r="BA37" s="39"/>
    </row>
    <row r="38" spans="1:53" ht="16.5" customHeight="1" x14ac:dyDescent="0.15">
      <c r="A38" s="2">
        <v>17</v>
      </c>
      <c r="B38" s="3" t="s">
        <v>13</v>
      </c>
      <c r="C38" s="3" t="s">
        <v>14</v>
      </c>
      <c r="D38" s="4">
        <v>1</v>
      </c>
      <c r="E38" s="4">
        <v>201521377</v>
      </c>
      <c r="F38" s="3"/>
      <c r="G38" s="3"/>
      <c r="H38" s="3"/>
      <c r="I38" s="3"/>
      <c r="J38" s="3"/>
      <c r="K38" s="3"/>
      <c r="L38" s="3">
        <v>5</v>
      </c>
      <c r="M38" s="3"/>
      <c r="N38" s="3"/>
      <c r="O38" s="3" t="s">
        <v>34</v>
      </c>
      <c r="P38" s="3"/>
      <c r="Q38" s="3"/>
      <c r="R38" s="3"/>
      <c r="S38" s="31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>
        <v>8</v>
      </c>
      <c r="AM38" s="3"/>
      <c r="AN38" s="5"/>
      <c r="AO38" s="5"/>
      <c r="AP38" s="24">
        <f>IF(COUNTIF(F38:AK38,5)*5 + SP!Q20 &gt;20,20,COUNTIF(F38:AK38,5)*5 + SP!Q20)</f>
        <v>18</v>
      </c>
      <c r="AQ38" s="5">
        <v>84</v>
      </c>
      <c r="AR38" s="32">
        <v>57</v>
      </c>
      <c r="AS38" s="24">
        <f t="shared" si="1"/>
        <v>167</v>
      </c>
      <c r="AT38" s="32" t="s">
        <v>107</v>
      </c>
      <c r="AU38" s="5"/>
      <c r="AV38" s="5"/>
      <c r="AW38" s="5"/>
      <c r="AX38" s="5"/>
      <c r="AY38" s="6"/>
      <c r="AZ38" s="12">
        <f>AP38-SP!Q20</f>
        <v>5</v>
      </c>
      <c r="BA38" s="39"/>
    </row>
    <row r="39" spans="1:53" ht="16.5" customHeight="1" x14ac:dyDescent="0.15">
      <c r="A39" s="2">
        <v>78</v>
      </c>
      <c r="B39" s="3" t="s">
        <v>29</v>
      </c>
      <c r="C39" s="3"/>
      <c r="D39" s="4">
        <v>2</v>
      </c>
      <c r="E39" s="4">
        <v>200921488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 t="s">
        <v>37</v>
      </c>
      <c r="T39" s="3"/>
      <c r="U39" s="3"/>
      <c r="V39" s="3"/>
      <c r="W39" s="3" t="s">
        <v>95</v>
      </c>
      <c r="X39" s="3"/>
      <c r="Y39" s="3"/>
      <c r="Z39" s="3"/>
      <c r="AA39" s="3"/>
      <c r="AB39" s="3"/>
      <c r="AC39" s="3"/>
      <c r="AD39" s="3"/>
      <c r="AE39" s="3"/>
      <c r="AF39" s="3"/>
      <c r="AG39" s="31"/>
      <c r="AH39" s="3"/>
      <c r="AI39" s="3"/>
      <c r="AJ39" s="3"/>
      <c r="AK39" s="3"/>
      <c r="AL39" s="3">
        <v>2</v>
      </c>
      <c r="AM39" s="3"/>
      <c r="AN39" s="5"/>
      <c r="AO39" s="5"/>
      <c r="AP39" s="24">
        <f>IF(COUNTIF(F39:AK39,5)*5 + SP!Q81 &gt;20,20,COUNTIF(F39:AK39,5)*5 + SP!Q81)</f>
        <v>17.849455677043</v>
      </c>
      <c r="AQ39" s="5">
        <v>64</v>
      </c>
      <c r="AR39" s="32">
        <v>79.5</v>
      </c>
      <c r="AS39" s="24">
        <f t="shared" si="1"/>
        <v>163.34945567704301</v>
      </c>
      <c r="AT39" s="32" t="s">
        <v>107</v>
      </c>
      <c r="AU39" s="5"/>
      <c r="AV39" s="5"/>
      <c r="AW39" s="5"/>
      <c r="AX39" s="5"/>
      <c r="AY39" s="6"/>
      <c r="AZ39" s="12">
        <f>AP39-SP!Q81</f>
        <v>0</v>
      </c>
      <c r="BA39" s="39"/>
    </row>
    <row r="40" spans="1:53" ht="16.5" customHeight="1" x14ac:dyDescent="0.15">
      <c r="A40" s="2">
        <v>8</v>
      </c>
      <c r="B40" s="3" t="s">
        <v>13</v>
      </c>
      <c r="C40" s="3" t="s">
        <v>14</v>
      </c>
      <c r="D40" s="4">
        <v>1</v>
      </c>
      <c r="E40" s="4">
        <v>201521339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1"/>
      <c r="AD40" s="3"/>
      <c r="AE40" s="3"/>
      <c r="AF40" s="3"/>
      <c r="AG40" s="31"/>
      <c r="AH40" s="3"/>
      <c r="AI40" s="3"/>
      <c r="AJ40" s="3"/>
      <c r="AK40" s="3"/>
      <c r="AL40" s="3">
        <v>10</v>
      </c>
      <c r="AM40" s="3"/>
      <c r="AN40" s="5"/>
      <c r="AO40" s="5"/>
      <c r="AP40" s="24">
        <f>IF(COUNTIF(F40:AK40,5)*5 + SP!Q11 &gt;20,20,COUNTIF(F40:AK40,5)*5 + SP!Q11)</f>
        <v>16.966303784695334</v>
      </c>
      <c r="AQ40" s="5">
        <v>78</v>
      </c>
      <c r="AR40" s="32">
        <v>55.5</v>
      </c>
      <c r="AS40" s="24">
        <f t="shared" si="1"/>
        <v>160.46630378469533</v>
      </c>
      <c r="AT40" s="5" t="s">
        <v>107</v>
      </c>
      <c r="AU40" s="5"/>
      <c r="AV40" s="5"/>
      <c r="AW40" s="5"/>
      <c r="AX40" s="5"/>
      <c r="AY40" s="6"/>
      <c r="AZ40" s="12">
        <f>AP40-SP!Q11</f>
        <v>0</v>
      </c>
      <c r="BA40" s="39"/>
    </row>
    <row r="41" spans="1:53" ht="16.5" customHeight="1" x14ac:dyDescent="0.15">
      <c r="A41" s="2">
        <v>76</v>
      </c>
      <c r="B41" s="3" t="s">
        <v>15</v>
      </c>
      <c r="C41" s="3" t="s">
        <v>16</v>
      </c>
      <c r="D41" s="4">
        <v>2</v>
      </c>
      <c r="E41" s="4">
        <v>201421591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>
        <v>10</v>
      </c>
      <c r="AM41" s="3"/>
      <c r="AN41" s="5"/>
      <c r="AO41" s="5"/>
      <c r="AP41" s="24">
        <f>IF(COUNTIF(F41:AK41,5)*5 + SP!Q79 &gt;20,20,COUNTIF(F41:AK41,5)*5 + SP!Q79)</f>
        <v>15.649455677042999</v>
      </c>
      <c r="AQ41" s="5">
        <v>72</v>
      </c>
      <c r="AR41" s="32">
        <v>62.6</v>
      </c>
      <c r="AS41" s="24">
        <f t="shared" si="1"/>
        <v>160.24945567704299</v>
      </c>
      <c r="AT41" s="32" t="s">
        <v>107</v>
      </c>
      <c r="AU41" s="5"/>
      <c r="AV41" s="5"/>
      <c r="AW41" s="5"/>
      <c r="AX41" s="5"/>
      <c r="AY41" s="6"/>
      <c r="AZ41" s="12">
        <f>AP41-SP!Q79</f>
        <v>0</v>
      </c>
      <c r="BA41" s="39"/>
    </row>
    <row r="42" spans="1:53" ht="16.5" customHeight="1" x14ac:dyDescent="0.15">
      <c r="A42" s="2">
        <v>57</v>
      </c>
      <c r="B42" s="3" t="s">
        <v>25</v>
      </c>
      <c r="C42" s="3" t="s">
        <v>26</v>
      </c>
      <c r="D42" s="4">
        <v>1</v>
      </c>
      <c r="E42" s="4">
        <v>201521471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1" t="s">
        <v>37</v>
      </c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>
        <v>9</v>
      </c>
      <c r="AM42" s="3"/>
      <c r="AN42" s="5"/>
      <c r="AO42" s="5"/>
      <c r="AP42" s="24">
        <f>IF(COUNTIF(F42:AK42,5)*5 + SP!Q60 &gt;20,20,COUNTIF(F42:AK42,5)*5 + SP!Q60)</f>
        <v>11.966303784695334</v>
      </c>
      <c r="AQ42" s="5">
        <v>88</v>
      </c>
      <c r="AR42" s="32">
        <v>49.5</v>
      </c>
      <c r="AS42" s="24">
        <f t="shared" si="1"/>
        <v>158.46630378469533</v>
      </c>
      <c r="AT42" s="32" t="s">
        <v>107</v>
      </c>
      <c r="AU42" s="5"/>
      <c r="AV42" s="5"/>
      <c r="AW42" s="5"/>
      <c r="AX42" s="5"/>
      <c r="AY42" s="6"/>
      <c r="AZ42" s="12">
        <f>AP42-SP!Q60</f>
        <v>0</v>
      </c>
      <c r="BA42" s="39"/>
    </row>
    <row r="43" spans="1:53" ht="16.5" customHeight="1" x14ac:dyDescent="0.15">
      <c r="A43" s="2">
        <v>55</v>
      </c>
      <c r="B43" s="3" t="s">
        <v>25</v>
      </c>
      <c r="C43" s="3" t="s">
        <v>26</v>
      </c>
      <c r="D43" s="4">
        <v>1</v>
      </c>
      <c r="E43" s="4">
        <v>201521469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1" t="s">
        <v>37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>
        <v>6</v>
      </c>
      <c r="AM43" s="3"/>
      <c r="AN43" s="5"/>
      <c r="AO43" s="5"/>
      <c r="AP43" s="24">
        <f>IF(COUNTIF(F43:AK43,5)*5 + SP!Q58 &gt;20,20,COUNTIF(F43:AK43,5)*5 + SP!Q58)</f>
        <v>9.4</v>
      </c>
      <c r="AQ43" s="5">
        <v>84</v>
      </c>
      <c r="AR43" s="32">
        <v>49.5</v>
      </c>
      <c r="AS43" s="24">
        <f t="shared" si="1"/>
        <v>148.9</v>
      </c>
      <c r="AT43" s="32" t="s">
        <v>108</v>
      </c>
      <c r="AU43" s="5"/>
      <c r="AV43" s="5"/>
      <c r="AW43" s="5"/>
      <c r="AX43" s="5"/>
      <c r="AY43" s="6"/>
      <c r="AZ43" s="12">
        <f>AP43-SP!Q58</f>
        <v>0</v>
      </c>
      <c r="BA43" s="39"/>
    </row>
    <row r="44" spans="1:53" ht="16.5" customHeight="1" x14ac:dyDescent="0.15">
      <c r="A44" s="2">
        <v>56</v>
      </c>
      <c r="B44" s="3" t="s">
        <v>25</v>
      </c>
      <c r="C44" s="3" t="s">
        <v>26</v>
      </c>
      <c r="D44" s="4">
        <v>1</v>
      </c>
      <c r="E44" s="4">
        <v>201521470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>
        <v>3</v>
      </c>
      <c r="AM44" s="3"/>
      <c r="AN44" s="5"/>
      <c r="AO44" s="5"/>
      <c r="AP44" s="24">
        <f>IF(COUNTIF(F44:AK44,5)*5 + SP!Q59 &gt;20,20,COUNTIF(F44:AK44,5)*5 + SP!Q59)</f>
        <v>0</v>
      </c>
      <c r="AQ44" s="5">
        <v>85</v>
      </c>
      <c r="AR44" s="32">
        <v>60.5</v>
      </c>
      <c r="AS44" s="24">
        <f t="shared" si="1"/>
        <v>148.5</v>
      </c>
      <c r="AT44" s="32" t="s">
        <v>108</v>
      </c>
      <c r="AU44" s="5"/>
      <c r="AV44" s="5"/>
      <c r="AW44" s="5"/>
      <c r="AX44" s="5"/>
      <c r="AY44" s="6"/>
      <c r="AZ44" s="12">
        <f>AP44-SP!Q59</f>
        <v>0</v>
      </c>
      <c r="BA44" s="39"/>
    </row>
    <row r="45" spans="1:53" ht="16.5" customHeight="1" x14ac:dyDescent="0.15">
      <c r="A45" s="2">
        <v>63</v>
      </c>
      <c r="B45" s="3" t="s">
        <v>25</v>
      </c>
      <c r="C45" s="3" t="s">
        <v>26</v>
      </c>
      <c r="D45" s="4">
        <v>1</v>
      </c>
      <c r="E45" s="4">
        <v>201521480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>
        <v>10</v>
      </c>
      <c r="AM45" s="3"/>
      <c r="AN45" s="5"/>
      <c r="AO45" s="5"/>
      <c r="AP45" s="24">
        <f>IF(COUNTIF(F45:AK45,5)*5 + SP!Q66 &gt;20,20,COUNTIF(F45:AK45,5)*5 + SP!Q66)</f>
        <v>9.8000000000000007</v>
      </c>
      <c r="AQ45" s="5">
        <v>81</v>
      </c>
      <c r="AR45" s="32">
        <v>47.5</v>
      </c>
      <c r="AS45" s="24">
        <f t="shared" si="1"/>
        <v>148.30000000000001</v>
      </c>
      <c r="AT45" s="32" t="s">
        <v>108</v>
      </c>
      <c r="AU45" s="5"/>
      <c r="AV45" s="5"/>
      <c r="AW45" s="5"/>
      <c r="AX45" s="5"/>
      <c r="AY45" s="6"/>
      <c r="AZ45" s="12">
        <f>AP45-SP!Q66</f>
        <v>0</v>
      </c>
      <c r="BA45" s="39"/>
    </row>
    <row r="46" spans="1:53" ht="16.5" customHeight="1" x14ac:dyDescent="0.15">
      <c r="A46" s="2">
        <v>12</v>
      </c>
      <c r="B46" s="3" t="s">
        <v>13</v>
      </c>
      <c r="C46" s="3" t="s">
        <v>14</v>
      </c>
      <c r="D46" s="4">
        <v>1</v>
      </c>
      <c r="E46" s="4">
        <v>201521351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 t="s">
        <v>95</v>
      </c>
      <c r="Z46" s="3" t="s">
        <v>95</v>
      </c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>
        <v>7</v>
      </c>
      <c r="AM46" s="3"/>
      <c r="AN46" s="5"/>
      <c r="AO46" s="5"/>
      <c r="AP46" s="24">
        <f>IF(COUNTIF(F46:AK46,5)*5 + SP!Q15 &gt;20,20,COUNTIF(F46:AK46,5)*5 + SP!Q15)</f>
        <v>20</v>
      </c>
      <c r="AQ46" s="5">
        <v>97</v>
      </c>
      <c r="AR46" s="32">
        <v>23.5</v>
      </c>
      <c r="AS46" s="24">
        <f t="shared" si="1"/>
        <v>147.5</v>
      </c>
      <c r="AT46" s="32" t="s">
        <v>108</v>
      </c>
      <c r="AU46" s="5"/>
      <c r="AV46" s="5"/>
      <c r="AW46" s="5"/>
      <c r="AX46" s="5"/>
      <c r="AY46" s="6"/>
      <c r="AZ46" s="12">
        <f>AP46-SP!Q15</f>
        <v>0</v>
      </c>
      <c r="BA46" s="39"/>
    </row>
    <row r="47" spans="1:53" ht="16.5" customHeight="1" x14ac:dyDescent="0.15">
      <c r="A47" s="2">
        <v>35</v>
      </c>
      <c r="B47" s="3" t="s">
        <v>13</v>
      </c>
      <c r="C47" s="3" t="s">
        <v>14</v>
      </c>
      <c r="D47" s="4">
        <v>1</v>
      </c>
      <c r="E47" s="4">
        <v>201521441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>
        <v>5</v>
      </c>
      <c r="AM47" s="3"/>
      <c r="AN47" s="5"/>
      <c r="AO47" s="5"/>
      <c r="AP47" s="24">
        <f>IF(COUNTIF(F47:AK47,5)*5 + SP!Q38 &gt;20,20,COUNTIF(F47:AK47,5)*5 + SP!Q38)</f>
        <v>12.566303784695334</v>
      </c>
      <c r="AQ47" s="5">
        <v>76</v>
      </c>
      <c r="AR47" s="32">
        <v>52.1</v>
      </c>
      <c r="AS47" s="24">
        <f t="shared" si="1"/>
        <v>145.66630378469534</v>
      </c>
      <c r="AT47" s="32" t="s">
        <v>108</v>
      </c>
      <c r="AU47" s="5"/>
      <c r="AV47" s="5"/>
      <c r="AW47" s="5"/>
      <c r="AX47" s="5"/>
      <c r="AY47" s="6"/>
      <c r="AZ47" s="12">
        <f>AP47-SP!Q38</f>
        <v>0</v>
      </c>
      <c r="BA47" s="39"/>
    </row>
    <row r="48" spans="1:53" ht="16.5" customHeight="1" x14ac:dyDescent="0.15">
      <c r="A48" s="2">
        <v>51</v>
      </c>
      <c r="B48" s="3" t="s">
        <v>25</v>
      </c>
      <c r="C48" s="3" t="s">
        <v>26</v>
      </c>
      <c r="D48" s="4">
        <v>1</v>
      </c>
      <c r="E48" s="4">
        <v>201521464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 t="s">
        <v>37</v>
      </c>
      <c r="T48" s="3"/>
      <c r="U48" s="3"/>
      <c r="V48" s="3" t="s">
        <v>95</v>
      </c>
      <c r="W48" s="3" t="s">
        <v>95</v>
      </c>
      <c r="X48" s="3"/>
      <c r="Y48" s="3"/>
      <c r="Z48" s="3"/>
      <c r="AA48" s="3" t="s">
        <v>95</v>
      </c>
      <c r="AB48" s="3" t="s">
        <v>96</v>
      </c>
      <c r="AC48" s="3"/>
      <c r="AD48" s="3"/>
      <c r="AE48" s="3"/>
      <c r="AF48" s="3" t="s">
        <v>96</v>
      </c>
      <c r="AG48" s="8" t="s">
        <v>101</v>
      </c>
      <c r="AH48" s="3"/>
      <c r="AI48" s="3"/>
      <c r="AJ48" s="3"/>
      <c r="AK48" s="3"/>
      <c r="AL48" s="3">
        <v>5</v>
      </c>
      <c r="AM48" s="3"/>
      <c r="AN48" s="5"/>
      <c r="AO48" s="5"/>
      <c r="AP48" s="24">
        <f>IF(COUNTIF(F48:AK48,5)*5 + SP!Q54 &gt;20,20,COUNTIF(F48:AK48,5)*5 + SP!Q54)</f>
        <v>11.966303784695334</v>
      </c>
      <c r="AQ48" s="5">
        <v>73</v>
      </c>
      <c r="AR48" s="38">
        <v>50</v>
      </c>
      <c r="AS48" s="24">
        <f t="shared" si="1"/>
        <v>139.96630378469533</v>
      </c>
      <c r="AT48" s="32" t="s">
        <v>108</v>
      </c>
      <c r="AU48" s="5"/>
      <c r="AV48" s="5"/>
      <c r="AW48" s="5"/>
      <c r="AX48" s="5"/>
      <c r="AY48" s="6"/>
      <c r="AZ48" s="12">
        <f>AP48-SP!Q54</f>
        <v>0</v>
      </c>
      <c r="BA48" s="39"/>
    </row>
    <row r="49" spans="1:53" ht="16.5" customHeight="1" x14ac:dyDescent="0.15">
      <c r="A49" s="2">
        <v>64</v>
      </c>
      <c r="B49" s="3" t="s">
        <v>25</v>
      </c>
      <c r="C49" s="3" t="s">
        <v>26</v>
      </c>
      <c r="D49" s="4">
        <v>1</v>
      </c>
      <c r="E49" s="4">
        <v>201521481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>
        <v>6</v>
      </c>
      <c r="AM49" s="3"/>
      <c r="AN49" s="5"/>
      <c r="AO49" s="5"/>
      <c r="AP49" s="24">
        <f>IF(COUNTIF(F49:AK49,5)*5 + SP!Q67 &gt;20,20,COUNTIF(F49:AK49,5)*5 + SP!Q67)</f>
        <v>13.8</v>
      </c>
      <c r="AQ49" s="5">
        <v>68</v>
      </c>
      <c r="AR49" s="32">
        <v>48.5</v>
      </c>
      <c r="AS49" s="24">
        <f t="shared" si="1"/>
        <v>136.30000000000001</v>
      </c>
      <c r="AT49" s="32" t="s">
        <v>108</v>
      </c>
      <c r="AU49" s="5"/>
      <c r="AV49" s="5"/>
      <c r="AW49" s="5"/>
      <c r="AX49" s="5"/>
      <c r="AY49" s="6"/>
      <c r="AZ49" s="12">
        <f>AP49-SP!Q67</f>
        <v>0</v>
      </c>
      <c r="BA49" s="39"/>
    </row>
    <row r="50" spans="1:53" ht="16.5" customHeight="1" x14ac:dyDescent="0.15">
      <c r="A50" s="2">
        <v>24</v>
      </c>
      <c r="B50" s="3" t="s">
        <v>13</v>
      </c>
      <c r="C50" s="3" t="s">
        <v>14</v>
      </c>
      <c r="D50" s="4">
        <v>1</v>
      </c>
      <c r="E50" s="4">
        <v>201521405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>
        <v>7</v>
      </c>
      <c r="AM50" s="3"/>
      <c r="AN50" s="5"/>
      <c r="AO50" s="5"/>
      <c r="AP50" s="24">
        <f>IF(COUNTIF(F50:AK50,5)*5 + SP!Q27 &gt;20,20,COUNTIF(F50:AK50,5)*5 + SP!Q27)</f>
        <v>16.966303784695334</v>
      </c>
      <c r="AQ50" s="5">
        <v>78</v>
      </c>
      <c r="AR50" s="32">
        <v>33.5</v>
      </c>
      <c r="AS50" s="24">
        <f t="shared" si="1"/>
        <v>135.46630378469533</v>
      </c>
      <c r="AT50" s="32" t="s">
        <v>108</v>
      </c>
      <c r="AU50" s="5"/>
      <c r="AV50" s="5"/>
      <c r="AW50" s="5"/>
      <c r="AX50" s="5"/>
      <c r="AY50" s="6"/>
      <c r="AZ50" s="12">
        <f>AP50-SP!Q27</f>
        <v>0</v>
      </c>
      <c r="BA50" s="39"/>
    </row>
    <row r="51" spans="1:53" ht="16.5" customHeight="1" x14ac:dyDescent="0.15">
      <c r="A51" s="2">
        <v>7</v>
      </c>
      <c r="B51" s="3" t="s">
        <v>13</v>
      </c>
      <c r="C51" s="3" t="s">
        <v>14</v>
      </c>
      <c r="D51" s="4">
        <v>1</v>
      </c>
      <c r="E51" s="4">
        <v>201521333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>
        <v>2</v>
      </c>
      <c r="AM51" s="3"/>
      <c r="AN51" s="5"/>
      <c r="AO51" s="5"/>
      <c r="AP51" s="24">
        <f>IF(COUNTIF(F51:AK51,5)*5 + SP!Q10 &gt;20,20,COUNTIF(F51:AK51,5)*5 + SP!Q10)</f>
        <v>4</v>
      </c>
      <c r="AQ51" s="5">
        <v>71</v>
      </c>
      <c r="AR51" s="32">
        <v>52.5</v>
      </c>
      <c r="AS51" s="24">
        <f t="shared" si="1"/>
        <v>129.5</v>
      </c>
      <c r="AT51" s="32" t="s">
        <v>108</v>
      </c>
      <c r="AU51" s="5"/>
      <c r="AV51" s="5"/>
      <c r="AW51" s="5"/>
      <c r="AX51" s="5"/>
      <c r="AY51" s="6"/>
      <c r="AZ51" s="12">
        <f>AP51-SP!Q10</f>
        <v>0</v>
      </c>
      <c r="BA51" s="39"/>
    </row>
    <row r="52" spans="1:53" ht="16.5" customHeight="1" x14ac:dyDescent="0.15">
      <c r="A52" s="2">
        <v>18</v>
      </c>
      <c r="B52" s="3" t="s">
        <v>13</v>
      </c>
      <c r="C52" s="3" t="s">
        <v>14</v>
      </c>
      <c r="D52" s="4">
        <v>1</v>
      </c>
      <c r="E52" s="4">
        <v>201521380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 t="s">
        <v>95</v>
      </c>
      <c r="AB52" s="3"/>
      <c r="AC52" s="3"/>
      <c r="AD52" s="31"/>
      <c r="AE52" s="3"/>
      <c r="AF52" s="3"/>
      <c r="AG52" s="3"/>
      <c r="AH52" s="3"/>
      <c r="AI52" s="3"/>
      <c r="AJ52" s="3"/>
      <c r="AK52" s="3"/>
      <c r="AL52" s="3">
        <v>6</v>
      </c>
      <c r="AM52" s="3"/>
      <c r="AN52" s="5"/>
      <c r="AO52" s="5"/>
      <c r="AP52" s="24">
        <f>IF(COUNTIF(F52:AK52,5)*5 + SP!Q21 &gt;20,20,COUNTIF(F52:AK52,5)*5 + SP!Q21)</f>
        <v>19.449455677042998</v>
      </c>
      <c r="AQ52" s="5">
        <v>71</v>
      </c>
      <c r="AR52" s="32">
        <v>32.5</v>
      </c>
      <c r="AS52" s="24">
        <f t="shared" si="1"/>
        <v>128.94945567704301</v>
      </c>
      <c r="AT52" s="32" t="s">
        <v>108</v>
      </c>
      <c r="AU52" s="5"/>
      <c r="AV52" s="5"/>
      <c r="AW52" s="5"/>
      <c r="AX52" s="5"/>
      <c r="AY52" s="6"/>
      <c r="AZ52" s="12">
        <f>AP52-SP!Q21</f>
        <v>0</v>
      </c>
      <c r="BA52" s="39"/>
    </row>
    <row r="53" spans="1:53" ht="16.5" customHeight="1" x14ac:dyDescent="0.15">
      <c r="A53" s="2">
        <v>69</v>
      </c>
      <c r="B53" s="3" t="s">
        <v>25</v>
      </c>
      <c r="C53" s="3" t="s">
        <v>26</v>
      </c>
      <c r="D53" s="4">
        <v>1</v>
      </c>
      <c r="E53" s="4">
        <v>201521487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 t="s">
        <v>37</v>
      </c>
      <c r="T53" s="3"/>
      <c r="U53" s="3"/>
      <c r="V53" s="3" t="s">
        <v>95</v>
      </c>
      <c r="W53" s="31" t="s">
        <v>95</v>
      </c>
      <c r="X53" s="3"/>
      <c r="Y53" s="3"/>
      <c r="Z53" s="3"/>
      <c r="AA53" s="3"/>
      <c r="AB53" s="3"/>
      <c r="AC53" s="3" t="s">
        <v>95</v>
      </c>
      <c r="AD53" s="31"/>
      <c r="AE53" s="3"/>
      <c r="AF53" s="3" t="s">
        <v>96</v>
      </c>
      <c r="AG53" s="31"/>
      <c r="AH53" s="3"/>
      <c r="AI53" s="3"/>
      <c r="AJ53" s="3"/>
      <c r="AK53" s="3"/>
      <c r="AL53" s="3">
        <v>10</v>
      </c>
      <c r="AM53" s="3"/>
      <c r="AN53" s="5"/>
      <c r="AO53" s="5"/>
      <c r="AP53" s="24">
        <f>IF(COUNTIF(F53:AK53,5)*5 + SP!Q72 &gt;20,20,COUNTIF(F53:AK53,5)*5 + SP!Q72)</f>
        <v>13.966303784695333</v>
      </c>
      <c r="AQ53" s="5">
        <v>73</v>
      </c>
      <c r="AR53" s="32">
        <v>31.5</v>
      </c>
      <c r="AS53" s="24">
        <f t="shared" si="1"/>
        <v>128.46630378469533</v>
      </c>
      <c r="AT53" s="32" t="s">
        <v>108</v>
      </c>
      <c r="AU53" s="5"/>
      <c r="AV53" s="5"/>
      <c r="AW53" s="5"/>
      <c r="AX53" s="5"/>
      <c r="AY53" s="6"/>
      <c r="AZ53" s="12">
        <f>AP53-SP!Q72</f>
        <v>0</v>
      </c>
      <c r="BA53" s="39"/>
    </row>
    <row r="54" spans="1:53" ht="16.5" customHeight="1" x14ac:dyDescent="0.15">
      <c r="A54" s="2">
        <v>15</v>
      </c>
      <c r="B54" s="3" t="s">
        <v>13</v>
      </c>
      <c r="C54" s="3" t="s">
        <v>14</v>
      </c>
      <c r="D54" s="4">
        <v>1</v>
      </c>
      <c r="E54" s="4">
        <v>201521362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>
        <v>5</v>
      </c>
      <c r="AA54" s="3"/>
      <c r="AB54" s="3"/>
      <c r="AC54" s="3"/>
      <c r="AD54" s="3"/>
      <c r="AE54" s="3"/>
      <c r="AF54" s="3"/>
      <c r="AG54" s="31"/>
      <c r="AH54" s="3"/>
      <c r="AI54" s="3">
        <v>5</v>
      </c>
      <c r="AJ54" s="3"/>
      <c r="AK54" s="3"/>
      <c r="AL54" s="3">
        <v>5</v>
      </c>
      <c r="AM54" s="3"/>
      <c r="AN54" s="5"/>
      <c r="AO54" s="5"/>
      <c r="AP54" s="24">
        <f>IF(COUNTIF(F54:AK54,5)*5 + SP!Q18 &gt;20,20,COUNTIF(F54:AK54,5)*5 + SP!Q18)</f>
        <v>10</v>
      </c>
      <c r="AQ54" s="5">
        <v>98</v>
      </c>
      <c r="AR54" s="32">
        <v>13.5</v>
      </c>
      <c r="AS54" s="24">
        <f t="shared" si="1"/>
        <v>126.5</v>
      </c>
      <c r="AT54" s="32" t="s">
        <v>108</v>
      </c>
      <c r="AU54" s="5"/>
      <c r="AV54" s="5"/>
      <c r="AW54" s="5"/>
      <c r="AX54" s="5"/>
      <c r="AY54" s="6"/>
      <c r="AZ54" s="12">
        <f>AP54-SP!Q18</f>
        <v>10</v>
      </c>
      <c r="BA54" s="39"/>
    </row>
    <row r="55" spans="1:53" ht="16.5" customHeight="1" x14ac:dyDescent="0.15">
      <c r="A55" s="2">
        <v>70</v>
      </c>
      <c r="B55" s="3" t="s">
        <v>25</v>
      </c>
      <c r="C55" s="3" t="s">
        <v>26</v>
      </c>
      <c r="D55" s="4">
        <v>1</v>
      </c>
      <c r="E55" s="4">
        <v>201521488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 t="s">
        <v>37</v>
      </c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>
        <v>3</v>
      </c>
      <c r="AM55" s="3"/>
      <c r="AN55" s="5"/>
      <c r="AO55" s="5"/>
      <c r="AP55" s="24">
        <f>IF(COUNTIF(F55:AK55,5)*5 + SP!Q73 &gt;20,20,COUNTIF(F55:AK55,5)*5 + SP!Q73)</f>
        <v>13.8</v>
      </c>
      <c r="AQ55" s="5">
        <v>70</v>
      </c>
      <c r="AR55" s="32">
        <v>38</v>
      </c>
      <c r="AS55" s="24">
        <f t="shared" si="1"/>
        <v>124.8</v>
      </c>
      <c r="AT55" s="32" t="s">
        <v>108</v>
      </c>
      <c r="AU55" s="5"/>
      <c r="AV55" s="5"/>
      <c r="AW55" s="5"/>
      <c r="AX55" s="5"/>
      <c r="AY55" s="6"/>
      <c r="AZ55" s="12">
        <f>AP55-SP!Q73</f>
        <v>0</v>
      </c>
      <c r="BA55" s="39"/>
    </row>
    <row r="56" spans="1:53" ht="16.5" customHeight="1" x14ac:dyDescent="0.15">
      <c r="A56" s="2">
        <v>43</v>
      </c>
      <c r="B56" s="3" t="s">
        <v>25</v>
      </c>
      <c r="C56" s="3" t="s">
        <v>26</v>
      </c>
      <c r="D56" s="4">
        <v>1</v>
      </c>
      <c r="E56" s="4">
        <v>201521453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>
        <v>4</v>
      </c>
      <c r="AM56" s="3"/>
      <c r="AN56" s="5"/>
      <c r="AO56" s="5"/>
      <c r="AP56" s="24">
        <f>IF(COUNTIF(F56:AK56,5)*5 + SP!Q46 &gt;20,20,COUNTIF(F56:AK56,5)*5 + SP!Q46)</f>
        <v>13.966303784695333</v>
      </c>
      <c r="AQ56" s="5">
        <v>67</v>
      </c>
      <c r="AR56" s="32">
        <v>33.5</v>
      </c>
      <c r="AS56" s="24">
        <f t="shared" si="1"/>
        <v>118.46630378469533</v>
      </c>
      <c r="AT56" s="32" t="s">
        <v>109</v>
      </c>
      <c r="AU56" s="5"/>
      <c r="AV56" s="5"/>
      <c r="AW56" s="5"/>
      <c r="AX56" s="5"/>
      <c r="AY56" s="6"/>
      <c r="AZ56" s="12">
        <f>AP56-SP!Q46</f>
        <v>0</v>
      </c>
      <c r="BA56" s="39"/>
    </row>
    <row r="57" spans="1:53" ht="16.5" customHeight="1" x14ac:dyDescent="0.15">
      <c r="A57" s="2">
        <v>49</v>
      </c>
      <c r="B57" s="3" t="s">
        <v>25</v>
      </c>
      <c r="C57" s="3" t="s">
        <v>26</v>
      </c>
      <c r="D57" s="4">
        <v>1</v>
      </c>
      <c r="E57" s="4">
        <v>201521461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 t="s">
        <v>37</v>
      </c>
      <c r="T57" s="3"/>
      <c r="U57" s="3"/>
      <c r="V57" s="3"/>
      <c r="W57" s="3" t="s">
        <v>95</v>
      </c>
      <c r="X57" s="3"/>
      <c r="Y57" s="3"/>
      <c r="Z57" s="3"/>
      <c r="AA57" s="3"/>
      <c r="AB57" s="3"/>
      <c r="AC57" s="3"/>
      <c r="AD57" s="3"/>
      <c r="AE57" s="3"/>
      <c r="AF57" s="3" t="s">
        <v>95</v>
      </c>
      <c r="AG57" s="3"/>
      <c r="AH57" s="3"/>
      <c r="AI57" s="3"/>
      <c r="AJ57" s="3"/>
      <c r="AK57" s="3"/>
      <c r="AL57" s="3">
        <v>9</v>
      </c>
      <c r="AM57" s="3"/>
      <c r="AN57" s="5"/>
      <c r="AO57" s="5"/>
      <c r="AP57" s="24">
        <f>IF(COUNTIF(F57:AK57,5)*5 + SP!Q52 &gt;20,20,COUNTIF(F57:AK57,5)*5 + SP!Q52)</f>
        <v>9.4</v>
      </c>
      <c r="AQ57" s="5">
        <v>74</v>
      </c>
      <c r="AR57" s="32">
        <v>26</v>
      </c>
      <c r="AS57" s="24">
        <f t="shared" si="1"/>
        <v>118.4</v>
      </c>
      <c r="AT57" s="32" t="s">
        <v>109</v>
      </c>
      <c r="AU57" s="5"/>
      <c r="AV57" s="5"/>
      <c r="AW57" s="5"/>
      <c r="AX57" s="5"/>
      <c r="AY57" s="6"/>
      <c r="AZ57" s="12">
        <f>AP57-SP!Q52</f>
        <v>0</v>
      </c>
      <c r="BA57" s="39"/>
    </row>
    <row r="58" spans="1:53" ht="16.5" customHeight="1" x14ac:dyDescent="0.15">
      <c r="A58" s="2">
        <v>60</v>
      </c>
      <c r="B58" s="3" t="s">
        <v>25</v>
      </c>
      <c r="C58" s="3" t="s">
        <v>26</v>
      </c>
      <c r="D58" s="4">
        <v>1</v>
      </c>
      <c r="E58" s="4">
        <v>201521477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 t="s">
        <v>37</v>
      </c>
      <c r="T58" s="3"/>
      <c r="U58" s="3"/>
      <c r="V58" s="3" t="s">
        <v>95</v>
      </c>
      <c r="W58" s="3" t="s">
        <v>95</v>
      </c>
      <c r="X58" s="3"/>
      <c r="Y58" s="3"/>
      <c r="Z58" s="3" t="s">
        <v>95</v>
      </c>
      <c r="AA58" s="3" t="s">
        <v>96</v>
      </c>
      <c r="AB58" s="3"/>
      <c r="AC58" s="3"/>
      <c r="AD58" s="3"/>
      <c r="AE58" s="3" t="s">
        <v>96</v>
      </c>
      <c r="AF58" s="3"/>
      <c r="AG58" s="3"/>
      <c r="AH58" s="3"/>
      <c r="AI58" s="3"/>
      <c r="AJ58" s="3"/>
      <c r="AK58" s="3"/>
      <c r="AL58" s="3">
        <v>4</v>
      </c>
      <c r="AM58" s="3"/>
      <c r="AN58" s="5"/>
      <c r="AO58" s="5"/>
      <c r="AP58" s="24">
        <f>IF(COUNTIF(F58:AK58,5)*5 + SP!Q63 &gt;20,20,COUNTIF(F58:AK58,5)*5 + SP!Q63)</f>
        <v>13.8</v>
      </c>
      <c r="AQ58" s="5">
        <v>41</v>
      </c>
      <c r="AR58" s="32">
        <v>55</v>
      </c>
      <c r="AS58" s="24">
        <f t="shared" si="1"/>
        <v>113.8</v>
      </c>
      <c r="AT58" s="5" t="s">
        <v>109</v>
      </c>
      <c r="AU58" s="5"/>
      <c r="AV58" s="5"/>
      <c r="AW58" s="5"/>
      <c r="AX58" s="5"/>
      <c r="AY58" s="6"/>
      <c r="AZ58" s="12">
        <f>AP58-SP!Q63</f>
        <v>0</v>
      </c>
      <c r="BA58" s="39"/>
    </row>
    <row r="59" spans="1:53" ht="16.5" customHeight="1" x14ac:dyDescent="0.15">
      <c r="A59" s="2">
        <v>31</v>
      </c>
      <c r="B59" s="3" t="s">
        <v>13</v>
      </c>
      <c r="C59" s="3" t="s">
        <v>14</v>
      </c>
      <c r="D59" s="4">
        <v>1</v>
      </c>
      <c r="E59" s="4">
        <v>201521429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>
        <v>6</v>
      </c>
      <c r="AM59" s="3"/>
      <c r="AN59" s="5"/>
      <c r="AO59" s="5"/>
      <c r="AP59" s="24">
        <f>IF(COUNTIF(F59:AK59,5)*5 + SP!Q34 &gt;20,20,COUNTIF(F59:AK59,5)*5 + SP!Q34)</f>
        <v>17.966303784695334</v>
      </c>
      <c r="AQ59" s="5">
        <v>36</v>
      </c>
      <c r="AR59" s="32">
        <v>52.5</v>
      </c>
      <c r="AS59" s="24">
        <f t="shared" si="1"/>
        <v>112.46630378469533</v>
      </c>
      <c r="AT59" s="32" t="s">
        <v>109</v>
      </c>
      <c r="AU59" s="5"/>
      <c r="AV59" s="5"/>
      <c r="AW59" s="5"/>
      <c r="AX59" s="5"/>
      <c r="AY59" s="6"/>
      <c r="AZ59" s="12">
        <f>AP59-SP!Q34</f>
        <v>0</v>
      </c>
      <c r="BA59" s="39"/>
    </row>
    <row r="60" spans="1:53" ht="16.5" customHeight="1" x14ac:dyDescent="0.15">
      <c r="A60" s="2">
        <v>5</v>
      </c>
      <c r="B60" s="3" t="s">
        <v>13</v>
      </c>
      <c r="C60" s="3" t="s">
        <v>14</v>
      </c>
      <c r="D60" s="4">
        <v>1</v>
      </c>
      <c r="E60" s="4">
        <v>201421350</v>
      </c>
      <c r="F60" s="3"/>
      <c r="G60" s="3"/>
      <c r="H60" s="3"/>
      <c r="I60" s="3"/>
      <c r="J60" s="3"/>
      <c r="K60" s="3"/>
      <c r="L60" s="3" t="s">
        <v>34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 t="s">
        <v>95</v>
      </c>
      <c r="Z60" s="3" t="s">
        <v>95</v>
      </c>
      <c r="AA60" s="3" t="s">
        <v>95</v>
      </c>
      <c r="AB60" s="3"/>
      <c r="AC60" s="3" t="s">
        <v>96</v>
      </c>
      <c r="AD60" s="3"/>
      <c r="AE60" s="3"/>
      <c r="AF60" s="3"/>
      <c r="AG60" s="3"/>
      <c r="AH60" s="3"/>
      <c r="AI60" s="3"/>
      <c r="AJ60" s="3"/>
      <c r="AK60" s="3"/>
      <c r="AL60" s="3">
        <v>9</v>
      </c>
      <c r="AM60" s="3"/>
      <c r="AN60" s="5"/>
      <c r="AO60" s="5"/>
      <c r="AP60" s="24">
        <f>IF(COUNTIF(F60:AK60,5)*5 + SP!Q8 &gt;20,20,COUNTIF(F60:AK60,5)*5 + SP!Q8)</f>
        <v>9.6494556770430009</v>
      </c>
      <c r="AQ60" s="5">
        <v>53</v>
      </c>
      <c r="AR60" s="32">
        <v>40.5</v>
      </c>
      <c r="AS60" s="24">
        <f t="shared" si="1"/>
        <v>112.14945567704299</v>
      </c>
      <c r="AT60" s="32" t="s">
        <v>109</v>
      </c>
      <c r="AU60" s="5"/>
      <c r="AV60" s="5" t="s">
        <v>24</v>
      </c>
      <c r="AW60" s="5"/>
      <c r="AX60" s="5"/>
      <c r="AY60" s="6"/>
      <c r="AZ60" s="12">
        <f>AP60-SP!Q8</f>
        <v>0</v>
      </c>
      <c r="BA60" s="39"/>
    </row>
    <row r="61" spans="1:53" ht="16.5" customHeight="1" x14ac:dyDescent="0.15">
      <c r="A61" s="2">
        <v>14</v>
      </c>
      <c r="B61" s="3" t="s">
        <v>13</v>
      </c>
      <c r="C61" s="3" t="s">
        <v>14</v>
      </c>
      <c r="D61" s="4">
        <v>1</v>
      </c>
      <c r="E61" s="4">
        <v>201521358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1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>
        <v>1</v>
      </c>
      <c r="AM61" s="3"/>
      <c r="AN61" s="5"/>
      <c r="AO61" s="5"/>
      <c r="AP61" s="24">
        <f>IF(COUNTIF(F61:AK61,5)*5 + SP!Q17 &gt;20,20,COUNTIF(F61:AK61,5)*5 + SP!Q17)</f>
        <v>17.966303784695334</v>
      </c>
      <c r="AQ61" s="5">
        <v>39</v>
      </c>
      <c r="AR61" s="32">
        <v>51.5</v>
      </c>
      <c r="AS61" s="24">
        <f t="shared" si="1"/>
        <v>109.46630378469533</v>
      </c>
      <c r="AT61" s="32" t="s">
        <v>109</v>
      </c>
      <c r="AU61" s="5"/>
      <c r="AV61" s="5"/>
      <c r="AW61" s="5"/>
      <c r="AX61" s="5"/>
      <c r="AY61" s="6"/>
      <c r="AZ61" s="12">
        <f>AP61-SP!Q17</f>
        <v>0</v>
      </c>
      <c r="BA61" s="39"/>
    </row>
    <row r="62" spans="1:53" ht="16.5" customHeight="1" x14ac:dyDescent="0.15">
      <c r="A62" s="2">
        <v>25</v>
      </c>
      <c r="B62" s="3" t="s">
        <v>13</v>
      </c>
      <c r="C62" s="3" t="s">
        <v>14</v>
      </c>
      <c r="D62" s="4">
        <v>1</v>
      </c>
      <c r="E62" s="4">
        <v>201521407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1"/>
      <c r="X62" s="3"/>
      <c r="Y62" s="3"/>
      <c r="Z62" s="3" t="s">
        <v>96</v>
      </c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5"/>
      <c r="AO62" s="5"/>
      <c r="AP62" s="24">
        <f>IF(COUNTIF(F62:AK62,5)*5 + SP!Q28 &gt;20,20,COUNTIF(F62:AK62,5)*5 + SP!Q28)</f>
        <v>4</v>
      </c>
      <c r="AQ62" s="5">
        <v>61</v>
      </c>
      <c r="AR62" s="32">
        <v>42.5</v>
      </c>
      <c r="AS62" s="24">
        <f t="shared" si="1"/>
        <v>107.5</v>
      </c>
      <c r="AT62" s="32" t="s">
        <v>109</v>
      </c>
      <c r="AU62" s="5"/>
      <c r="AV62" s="5"/>
      <c r="AW62" s="5"/>
      <c r="AX62" s="5"/>
      <c r="AY62" s="6"/>
      <c r="AZ62" s="12">
        <f>AP62-SP!Q28</f>
        <v>0</v>
      </c>
      <c r="BA62" s="39"/>
    </row>
    <row r="63" spans="1:53" ht="16.5" customHeight="1" x14ac:dyDescent="0.15">
      <c r="A63" s="2">
        <v>42</v>
      </c>
      <c r="B63" s="3" t="s">
        <v>25</v>
      </c>
      <c r="C63" s="3" t="s">
        <v>26</v>
      </c>
      <c r="D63" s="4">
        <v>1</v>
      </c>
      <c r="E63" s="4">
        <v>201521452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>
        <v>7</v>
      </c>
      <c r="AM63" s="3"/>
      <c r="AN63" s="5"/>
      <c r="AO63" s="5"/>
      <c r="AP63" s="24">
        <f>IF(COUNTIF(F63:AK63,5)*5 + SP!Q45 &gt;20,20,COUNTIF(F63:AK63,5)*5 + SP!Q45)</f>
        <v>13.566303784695332</v>
      </c>
      <c r="AQ63" s="5">
        <v>58</v>
      </c>
      <c r="AR63" s="32">
        <v>27.5</v>
      </c>
      <c r="AS63" s="24">
        <f t="shared" si="1"/>
        <v>106.06630378469534</v>
      </c>
      <c r="AT63" s="32" t="s">
        <v>109</v>
      </c>
      <c r="AU63" s="5"/>
      <c r="AV63" s="5"/>
      <c r="AW63" s="5"/>
      <c r="AX63" s="5"/>
      <c r="AY63" s="6"/>
      <c r="AZ63" s="12">
        <f>AP63-SP!Q45</f>
        <v>0</v>
      </c>
      <c r="BA63" s="39"/>
    </row>
    <row r="64" spans="1:53" ht="16.5" customHeight="1" x14ac:dyDescent="0.15">
      <c r="A64" s="2">
        <v>75</v>
      </c>
      <c r="B64" s="3" t="s">
        <v>25</v>
      </c>
      <c r="C64" s="3" t="s">
        <v>26</v>
      </c>
      <c r="D64" s="4">
        <v>3</v>
      </c>
      <c r="E64" s="4">
        <v>201121417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5"/>
      <c r="AO64" s="5"/>
      <c r="AP64" s="24">
        <f>IF(COUNTIF(F64:AK64,5)*5 + SP!Q78 &gt;20,20,COUNTIF(F64:AK64,5)*5 + SP!Q78)</f>
        <v>10.649455677043001</v>
      </c>
      <c r="AQ64" s="5">
        <v>47</v>
      </c>
      <c r="AR64" s="32">
        <v>45.5</v>
      </c>
      <c r="AS64" s="24">
        <f t="shared" si="1"/>
        <v>103.14945567704299</v>
      </c>
      <c r="AT64" s="32" t="s">
        <v>109</v>
      </c>
      <c r="AU64" s="5"/>
      <c r="AV64" s="5" t="s">
        <v>24</v>
      </c>
      <c r="AW64" s="5"/>
      <c r="AX64" s="5"/>
      <c r="AY64" s="6"/>
      <c r="AZ64" s="12">
        <f>AP64-SP!Q78</f>
        <v>0</v>
      </c>
      <c r="BA64" s="39"/>
    </row>
    <row r="65" spans="1:53" ht="16.5" customHeight="1" x14ac:dyDescent="0.15">
      <c r="A65" s="2">
        <v>22</v>
      </c>
      <c r="B65" s="3" t="s">
        <v>13</v>
      </c>
      <c r="C65" s="3" t="s">
        <v>14</v>
      </c>
      <c r="D65" s="4">
        <v>1</v>
      </c>
      <c r="E65" s="4">
        <v>201521399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>
        <v>3</v>
      </c>
      <c r="AM65" s="3"/>
      <c r="AN65" s="5"/>
      <c r="AO65" s="5"/>
      <c r="AP65" s="24">
        <f>IF(COUNTIF(F65:AK65,5)*5 + SP!Q25 &gt;20,20,COUNTIF(F65:AK65,5)*5 + SP!Q25)</f>
        <v>4</v>
      </c>
      <c r="AQ65" s="5">
        <v>54</v>
      </c>
      <c r="AR65" s="32">
        <v>41</v>
      </c>
      <c r="AS65" s="24">
        <f t="shared" si="1"/>
        <v>102</v>
      </c>
      <c r="AT65" s="32" t="s">
        <v>109</v>
      </c>
      <c r="AU65" s="5"/>
      <c r="AV65" s="5"/>
      <c r="AW65" s="5"/>
      <c r="AX65" s="5"/>
      <c r="AY65" s="6"/>
      <c r="AZ65" s="12">
        <f>AP65-SP!Q25</f>
        <v>0</v>
      </c>
      <c r="BA65" s="39"/>
    </row>
    <row r="66" spans="1:53" ht="16.5" customHeight="1" x14ac:dyDescent="0.15">
      <c r="A66" s="2">
        <v>44</v>
      </c>
      <c r="B66" s="3" t="s">
        <v>25</v>
      </c>
      <c r="C66" s="3" t="s">
        <v>26</v>
      </c>
      <c r="D66" s="4">
        <v>1</v>
      </c>
      <c r="E66" s="4">
        <v>201521454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>
        <v>9</v>
      </c>
      <c r="AM66" s="3"/>
      <c r="AN66" s="5"/>
      <c r="AO66" s="5"/>
      <c r="AP66" s="24">
        <f>IF(COUNTIF(F66:AK66,5)*5 + SP!Q47 &gt;20,20,COUNTIF(F66:AK66,5)*5 + SP!Q47)</f>
        <v>12.649455677043001</v>
      </c>
      <c r="AQ66" s="5">
        <v>47</v>
      </c>
      <c r="AR66" s="32">
        <v>27.5</v>
      </c>
      <c r="AS66" s="24">
        <f t="shared" si="1"/>
        <v>96.149455677042994</v>
      </c>
      <c r="AT66" s="32" t="s">
        <v>110</v>
      </c>
      <c r="AU66" s="5"/>
      <c r="AV66" s="5"/>
      <c r="AW66" s="5"/>
      <c r="AX66" s="5"/>
      <c r="AY66" s="6"/>
      <c r="AZ66" s="12">
        <f>AP66-SP!Q47</f>
        <v>0</v>
      </c>
      <c r="BA66" s="39"/>
    </row>
    <row r="67" spans="1:53" ht="16.5" customHeight="1" x14ac:dyDescent="0.15">
      <c r="A67" s="2">
        <v>67</v>
      </c>
      <c r="B67" s="3" t="s">
        <v>25</v>
      </c>
      <c r="C67" s="3" t="s">
        <v>26</v>
      </c>
      <c r="D67" s="4">
        <v>1</v>
      </c>
      <c r="E67" s="4">
        <v>201521485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>
        <v>7</v>
      </c>
      <c r="AM67" s="3"/>
      <c r="AN67" s="5"/>
      <c r="AO67" s="5"/>
      <c r="AP67" s="24">
        <f>IF(COUNTIF(F67:AK67,5)*5 + SP!Q70 &gt;20,20,COUNTIF(F67:AK67,5)*5 + SP!Q70)</f>
        <v>0</v>
      </c>
      <c r="AQ67" s="5">
        <v>83</v>
      </c>
      <c r="AR67" s="27"/>
      <c r="AS67" s="24"/>
      <c r="AT67" s="32" t="s">
        <v>111</v>
      </c>
      <c r="AU67" s="5"/>
      <c r="AV67" s="5"/>
      <c r="AW67" s="5"/>
      <c r="AX67" s="5"/>
      <c r="AY67" s="6"/>
      <c r="AZ67" s="12">
        <f>AP67-SP!Q70</f>
        <v>0</v>
      </c>
      <c r="BA67" s="39"/>
    </row>
    <row r="68" spans="1:53" ht="16.5" customHeight="1" x14ac:dyDescent="0.15">
      <c r="A68" s="2">
        <v>11</v>
      </c>
      <c r="B68" s="3" t="s">
        <v>13</v>
      </c>
      <c r="C68" s="3" t="s">
        <v>14</v>
      </c>
      <c r="D68" s="4">
        <v>1</v>
      </c>
      <c r="E68" s="4">
        <v>201521349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>
        <v>1</v>
      </c>
      <c r="AM68" s="3"/>
      <c r="AN68" s="5"/>
      <c r="AO68" s="5"/>
      <c r="AP68" s="24">
        <f>IF(COUNTIF(F68:AK68,5)*5 + SP!Q14 &gt;20,20,COUNTIF(F68:AK68,5)*5 + SP!Q14)</f>
        <v>0</v>
      </c>
      <c r="AQ68" s="5">
        <v>73</v>
      </c>
      <c r="AR68" s="32">
        <v>6.6</v>
      </c>
      <c r="AS68" s="24">
        <f t="shared" ref="AS68:AS76" si="2">SUM(AL68:AR68)</f>
        <v>80.599999999999994</v>
      </c>
      <c r="AT68" s="32" t="s">
        <v>110</v>
      </c>
      <c r="AU68" s="5"/>
      <c r="AV68" s="5"/>
      <c r="AW68" s="5"/>
      <c r="AX68" s="5"/>
      <c r="AY68" s="6"/>
      <c r="AZ68" s="12">
        <f>AP68-SP!Q14</f>
        <v>0</v>
      </c>
      <c r="BA68" s="39"/>
    </row>
    <row r="69" spans="1:53" ht="16.5" customHeight="1" x14ac:dyDescent="0.15">
      <c r="A69" s="2">
        <v>27</v>
      </c>
      <c r="B69" s="3" t="s">
        <v>13</v>
      </c>
      <c r="C69" s="3" t="s">
        <v>14</v>
      </c>
      <c r="D69" s="4">
        <v>1</v>
      </c>
      <c r="E69" s="4">
        <v>201521411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 t="s">
        <v>37</v>
      </c>
      <c r="T69" s="3"/>
      <c r="U69" s="3"/>
      <c r="V69" s="3" t="s">
        <v>95</v>
      </c>
      <c r="W69" s="3" t="s">
        <v>95</v>
      </c>
      <c r="X69" s="3"/>
      <c r="Y69" s="3"/>
      <c r="Z69" s="3"/>
      <c r="AA69" s="3" t="s">
        <v>96</v>
      </c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>
        <v>3</v>
      </c>
      <c r="AM69" s="3"/>
      <c r="AN69" s="5"/>
      <c r="AO69" s="5"/>
      <c r="AP69" s="24">
        <f>IF(COUNTIF(F69:AK69,5)*5 + SP!Q30 &gt;20,20,COUNTIF(F69:AK69,5)*5 + SP!Q30)</f>
        <v>6.8</v>
      </c>
      <c r="AQ69" s="5">
        <v>39</v>
      </c>
      <c r="AR69" s="32">
        <v>30</v>
      </c>
      <c r="AS69" s="24">
        <f t="shared" si="2"/>
        <v>78.8</v>
      </c>
      <c r="AT69" s="32" t="s">
        <v>110</v>
      </c>
      <c r="AU69" s="5"/>
      <c r="AV69" s="5"/>
      <c r="AW69" s="5"/>
      <c r="AX69" s="5"/>
      <c r="AY69" s="6"/>
      <c r="AZ69" s="12">
        <f>AP69-SP!Q30</f>
        <v>0</v>
      </c>
      <c r="BA69" s="39"/>
    </row>
    <row r="70" spans="1:53" ht="16.5" customHeight="1" x14ac:dyDescent="0.15">
      <c r="A70" s="2">
        <v>74</v>
      </c>
      <c r="B70" s="3" t="s">
        <v>25</v>
      </c>
      <c r="C70" s="3" t="s">
        <v>26</v>
      </c>
      <c r="D70" s="4">
        <v>1</v>
      </c>
      <c r="E70" s="4">
        <v>201521492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 t="s">
        <v>37</v>
      </c>
      <c r="T70" s="3"/>
      <c r="U70" s="3"/>
      <c r="V70" s="3"/>
      <c r="W70" s="3" t="s">
        <v>95</v>
      </c>
      <c r="X70" s="3"/>
      <c r="Y70" s="3"/>
      <c r="Z70" s="3"/>
      <c r="AA70" s="3" t="s">
        <v>95</v>
      </c>
      <c r="AB70" s="3"/>
      <c r="AC70" s="3" t="s">
        <v>96</v>
      </c>
      <c r="AD70" s="3"/>
      <c r="AE70" s="3"/>
      <c r="AF70" s="3" t="s">
        <v>96</v>
      </c>
      <c r="AG70" s="3" t="s">
        <v>96</v>
      </c>
      <c r="AH70" s="8" t="s">
        <v>97</v>
      </c>
      <c r="AI70" s="3"/>
      <c r="AJ70" s="3"/>
      <c r="AK70" s="3"/>
      <c r="AL70" s="3">
        <v>6</v>
      </c>
      <c r="AM70" s="3"/>
      <c r="AN70" s="5"/>
      <c r="AO70" s="5"/>
      <c r="AP70" s="24">
        <f>IF(COUNTIF(F70:AK70,5)*5 + SP!Q77 &gt;20,20,COUNTIF(F70:AK70,5)*5 + SP!Q77)</f>
        <v>10.8</v>
      </c>
      <c r="AQ70" s="5">
        <v>60</v>
      </c>
      <c r="AR70" s="27"/>
      <c r="AS70" s="24"/>
      <c r="AT70" s="32" t="s">
        <v>111</v>
      </c>
      <c r="AU70" s="5"/>
      <c r="AV70" s="5"/>
      <c r="AW70" s="5"/>
      <c r="AX70" s="5"/>
      <c r="AY70" s="6"/>
      <c r="AZ70" s="12">
        <f>AP70-SP!Q77</f>
        <v>0</v>
      </c>
      <c r="BA70" s="39"/>
    </row>
    <row r="71" spans="1:53" ht="16.5" customHeight="1" x14ac:dyDescent="0.15">
      <c r="A71" s="2">
        <v>62</v>
      </c>
      <c r="B71" s="3" t="s">
        <v>25</v>
      </c>
      <c r="C71" s="3" t="s">
        <v>26</v>
      </c>
      <c r="D71" s="4">
        <v>1</v>
      </c>
      <c r="E71" s="4">
        <v>201521479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 t="s">
        <v>37</v>
      </c>
      <c r="T71" s="3"/>
      <c r="U71" s="3"/>
      <c r="V71" s="3"/>
      <c r="W71" s="3" t="s">
        <v>95</v>
      </c>
      <c r="X71" s="3"/>
      <c r="Y71" s="3"/>
      <c r="Z71" s="3" t="s">
        <v>95</v>
      </c>
      <c r="AA71" s="3"/>
      <c r="AB71" s="3"/>
      <c r="AC71" s="3"/>
      <c r="AD71" s="3"/>
      <c r="AE71" s="3" t="s">
        <v>96</v>
      </c>
      <c r="AF71" s="3"/>
      <c r="AG71" s="3"/>
      <c r="AH71" s="3" t="s">
        <v>96</v>
      </c>
      <c r="AI71" s="3"/>
      <c r="AJ71" s="3"/>
      <c r="AK71" s="3"/>
      <c r="AL71" s="3">
        <v>9</v>
      </c>
      <c r="AM71" s="3"/>
      <c r="AN71" s="5"/>
      <c r="AO71" s="5"/>
      <c r="AP71" s="24">
        <f>IF(COUNTIF(F71:AK71,5)*5 + SP!Q65 &gt;20,20,COUNTIF(F71:AK71,5)*5 + SP!Q65)</f>
        <v>0</v>
      </c>
      <c r="AQ71" s="5">
        <v>67</v>
      </c>
      <c r="AR71" s="27"/>
      <c r="AS71" s="24"/>
      <c r="AT71" s="32" t="s">
        <v>111</v>
      </c>
      <c r="AU71" s="5"/>
      <c r="AV71" s="5"/>
      <c r="AW71" s="5"/>
      <c r="AX71" s="5"/>
      <c r="AY71" s="6"/>
      <c r="AZ71" s="12">
        <f>AP71-SP!Q65</f>
        <v>0</v>
      </c>
      <c r="BA71" s="39"/>
    </row>
    <row r="72" spans="1:53" ht="16.5" customHeight="1" x14ac:dyDescent="0.15">
      <c r="A72" s="2">
        <v>21</v>
      </c>
      <c r="B72" s="3" t="s">
        <v>13</v>
      </c>
      <c r="C72" s="3" t="s">
        <v>14</v>
      </c>
      <c r="D72" s="4">
        <v>1</v>
      </c>
      <c r="E72" s="4">
        <v>201521395</v>
      </c>
      <c r="F72" s="3"/>
      <c r="G72" s="3"/>
      <c r="H72" s="3"/>
      <c r="I72" s="3"/>
      <c r="J72" s="3"/>
      <c r="K72" s="3"/>
      <c r="L72" s="3" t="s">
        <v>34</v>
      </c>
      <c r="M72" s="3"/>
      <c r="N72" s="3"/>
      <c r="O72" s="3"/>
      <c r="P72" s="3"/>
      <c r="Q72" s="3"/>
      <c r="R72" s="3" t="s">
        <v>37</v>
      </c>
      <c r="S72" s="3"/>
      <c r="T72" s="3"/>
      <c r="U72" s="3"/>
      <c r="V72" s="3"/>
      <c r="W72" s="3" t="s">
        <v>95</v>
      </c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>
        <v>5</v>
      </c>
      <c r="AM72" s="3"/>
      <c r="AN72" s="5"/>
      <c r="AO72" s="5"/>
      <c r="AP72" s="24">
        <f>IF(COUNTIF(F72:AK72,5)*5 + SP!Q24 &gt;20,20,COUNTIF(F72:AK72,5)*5 + SP!Q24)</f>
        <v>6.8</v>
      </c>
      <c r="AQ72" s="5">
        <v>36</v>
      </c>
      <c r="AR72" s="32">
        <v>26</v>
      </c>
      <c r="AS72" s="24">
        <f t="shared" si="2"/>
        <v>73.8</v>
      </c>
      <c r="AT72" s="32" t="s">
        <v>110</v>
      </c>
      <c r="AU72" s="5"/>
      <c r="AV72" s="5"/>
      <c r="AW72" s="5"/>
      <c r="AX72" s="5"/>
      <c r="AY72" s="6"/>
      <c r="AZ72" s="12">
        <f>AP72-SP!Q24</f>
        <v>0</v>
      </c>
      <c r="BA72" s="39"/>
    </row>
    <row r="73" spans="1:53" ht="16.5" customHeight="1" x14ac:dyDescent="0.15">
      <c r="A73" s="2">
        <v>71</v>
      </c>
      <c r="B73" s="3" t="s">
        <v>25</v>
      </c>
      <c r="C73" s="3" t="s">
        <v>26</v>
      </c>
      <c r="D73" s="4">
        <v>1</v>
      </c>
      <c r="E73" s="4">
        <v>201521489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>
        <v>4</v>
      </c>
      <c r="AM73" s="3"/>
      <c r="AN73" s="5"/>
      <c r="AO73" s="5"/>
      <c r="AP73" s="24">
        <f>IF(COUNTIF(F73:AK73,5)*5 + SP!Q74 &gt;20,20,COUNTIF(F73:AK73,5)*5 + SP!Q74)</f>
        <v>0</v>
      </c>
      <c r="AQ73" s="5">
        <v>46</v>
      </c>
      <c r="AR73" s="32">
        <v>20</v>
      </c>
      <c r="AS73" s="24">
        <f t="shared" si="2"/>
        <v>70</v>
      </c>
      <c r="AT73" s="32" t="s">
        <v>110</v>
      </c>
      <c r="AU73" s="5"/>
      <c r="AV73" s="5"/>
      <c r="AW73" s="5"/>
      <c r="AX73" s="5"/>
      <c r="AY73" s="6"/>
      <c r="AZ73" s="12">
        <f>AP73-SP!Q74</f>
        <v>0</v>
      </c>
      <c r="BA73" s="39"/>
    </row>
    <row r="74" spans="1:53" ht="16.5" customHeight="1" x14ac:dyDescent="0.15">
      <c r="A74" s="2">
        <v>9</v>
      </c>
      <c r="B74" s="3" t="s">
        <v>13</v>
      </c>
      <c r="C74" s="3" t="s">
        <v>14</v>
      </c>
      <c r="D74" s="4">
        <v>1</v>
      </c>
      <c r="E74" s="4">
        <v>201521341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>
        <v>1</v>
      </c>
      <c r="AM74" s="3"/>
      <c r="AN74" s="5"/>
      <c r="AO74" s="5"/>
      <c r="AP74" s="24">
        <f>IF(COUNTIF(F74:AK74,5)*5 + SP!Q12 &gt;20,20,COUNTIF(F74:AK74,5)*5 + SP!Q12)</f>
        <v>0</v>
      </c>
      <c r="AQ74" s="5">
        <v>62</v>
      </c>
      <c r="AR74" s="27">
        <v>0</v>
      </c>
      <c r="AS74" s="24"/>
      <c r="AT74" s="32" t="s">
        <v>111</v>
      </c>
      <c r="AU74" s="5"/>
      <c r="AV74" s="5"/>
      <c r="AW74" s="5"/>
      <c r="AX74" s="5"/>
      <c r="AY74" s="6"/>
      <c r="AZ74" s="12">
        <f>AP74-SP!Q12</f>
        <v>0</v>
      </c>
      <c r="BA74" s="39"/>
    </row>
    <row r="75" spans="1:53" ht="16.5" customHeight="1" x14ac:dyDescent="0.15">
      <c r="A75" s="2">
        <v>26</v>
      </c>
      <c r="B75" s="3" t="s">
        <v>13</v>
      </c>
      <c r="C75" s="3" t="s">
        <v>14</v>
      </c>
      <c r="D75" s="4">
        <v>1</v>
      </c>
      <c r="E75" s="4">
        <v>201521408</v>
      </c>
      <c r="F75" s="3"/>
      <c r="G75" s="3"/>
      <c r="H75" s="3"/>
      <c r="I75" s="3"/>
      <c r="J75" s="3"/>
      <c r="K75" s="3"/>
      <c r="L75" s="3" t="s">
        <v>34</v>
      </c>
      <c r="M75" s="3" t="s">
        <v>34</v>
      </c>
      <c r="N75" s="3"/>
      <c r="O75" s="3"/>
      <c r="P75" s="3"/>
      <c r="Q75" s="3"/>
      <c r="R75" s="3"/>
      <c r="S75" s="3"/>
      <c r="T75" s="3"/>
      <c r="U75" s="3"/>
      <c r="V75" s="3" t="s">
        <v>96</v>
      </c>
      <c r="W75" s="3" t="s">
        <v>96</v>
      </c>
      <c r="X75" s="3"/>
      <c r="Y75" s="3"/>
      <c r="Z75" s="3" t="s">
        <v>96</v>
      </c>
      <c r="AA75" s="3"/>
      <c r="AB75" s="3"/>
      <c r="AC75" s="8" t="s">
        <v>97</v>
      </c>
      <c r="AD75" s="3"/>
      <c r="AE75" s="3"/>
      <c r="AF75" s="3"/>
      <c r="AG75" s="3"/>
      <c r="AH75" s="3"/>
      <c r="AI75" s="3"/>
      <c r="AJ75" s="3"/>
      <c r="AK75" s="3"/>
      <c r="AL75" s="3">
        <v>10</v>
      </c>
      <c r="AM75" s="3"/>
      <c r="AN75" s="5"/>
      <c r="AO75" s="5"/>
      <c r="AP75" s="24">
        <f>IF(COUNTIF(F75:AK75,5)*5 + SP!Q29 &gt;20,20,COUNTIF(F75:AK75,5)*5 + SP!Q29)</f>
        <v>0</v>
      </c>
      <c r="AQ75" s="5">
        <v>42</v>
      </c>
      <c r="AR75" s="27"/>
      <c r="AS75" s="24"/>
      <c r="AT75" s="32" t="s">
        <v>111</v>
      </c>
      <c r="AU75" s="5"/>
      <c r="AV75" s="5"/>
      <c r="AW75" s="5"/>
      <c r="AX75" s="5"/>
      <c r="AY75" s="6"/>
      <c r="AZ75" s="12">
        <f>AP75-SP!Q29</f>
        <v>0</v>
      </c>
      <c r="BA75" s="39"/>
    </row>
    <row r="76" spans="1:53" ht="16.5" customHeight="1" x14ac:dyDescent="0.15">
      <c r="A76" s="2">
        <v>4</v>
      </c>
      <c r="B76" s="3" t="s">
        <v>22</v>
      </c>
      <c r="C76" s="3" t="s">
        <v>23</v>
      </c>
      <c r="D76" s="4">
        <v>3</v>
      </c>
      <c r="E76" s="4">
        <v>201323184</v>
      </c>
      <c r="F76" s="3"/>
      <c r="G76" s="3"/>
      <c r="H76" s="3"/>
      <c r="I76" s="3"/>
      <c r="J76" s="3"/>
      <c r="K76" s="3" t="s">
        <v>34</v>
      </c>
      <c r="L76" s="3" t="s">
        <v>34</v>
      </c>
      <c r="M76" s="3"/>
      <c r="N76" s="3" t="s">
        <v>34</v>
      </c>
      <c r="O76" s="3" t="s">
        <v>34</v>
      </c>
      <c r="P76" s="3" t="s">
        <v>37</v>
      </c>
      <c r="Q76" s="3"/>
      <c r="R76" s="3" t="s">
        <v>37</v>
      </c>
      <c r="S76" s="8" t="s">
        <v>36</v>
      </c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1"/>
      <c r="AI76" s="3"/>
      <c r="AJ76" s="3"/>
      <c r="AK76" s="3"/>
      <c r="AL76" s="3"/>
      <c r="AM76" s="3"/>
      <c r="AN76" s="5"/>
      <c r="AO76" s="5"/>
      <c r="AP76" s="24">
        <f>IF(COUNTIF(F76:AK76,5)*5 + SP!Q7 &gt;20,20,COUNTIF(F76:AK76,5)*5 + SP!Q7)</f>
        <v>0</v>
      </c>
      <c r="AQ76" s="5">
        <v>39</v>
      </c>
      <c r="AR76" s="32">
        <v>8.5</v>
      </c>
      <c r="AS76" s="24">
        <f t="shared" si="2"/>
        <v>47.5</v>
      </c>
      <c r="AT76" s="32" t="s">
        <v>36</v>
      </c>
      <c r="AU76" s="5"/>
      <c r="AV76" s="5"/>
      <c r="AW76" s="5"/>
      <c r="AX76" s="5"/>
      <c r="AY76" s="6"/>
      <c r="AZ76" s="12">
        <f>AP76-SP!Q7</f>
        <v>0</v>
      </c>
      <c r="BA76" s="39"/>
    </row>
    <row r="77" spans="1:53" ht="16.5" customHeight="1" x14ac:dyDescent="0.15">
      <c r="A77" s="2">
        <v>30</v>
      </c>
      <c r="B77" s="3" t="s">
        <v>13</v>
      </c>
      <c r="C77" s="3" t="s">
        <v>14</v>
      </c>
      <c r="D77" s="4">
        <v>1</v>
      </c>
      <c r="E77" s="4">
        <v>201521423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1"/>
      <c r="AI77" s="3"/>
      <c r="AJ77" s="3"/>
      <c r="AK77" s="3"/>
      <c r="AL77" s="3">
        <v>2</v>
      </c>
      <c r="AM77" s="3"/>
      <c r="AN77" s="5"/>
      <c r="AO77" s="5"/>
      <c r="AP77" s="24">
        <f>IF(COUNTIF(F77:AK77,5)*5 + SP!Q33 &gt;20,20,COUNTIF(F77:AK77,5)*5 + SP!Q33)</f>
        <v>6.8</v>
      </c>
      <c r="AQ77" s="5">
        <v>34</v>
      </c>
      <c r="AR77" s="27"/>
      <c r="AS77" s="24"/>
      <c r="AT77" s="32" t="s">
        <v>111</v>
      </c>
      <c r="AU77" s="5"/>
      <c r="AV77" s="5"/>
      <c r="AW77" s="5"/>
      <c r="AX77" s="5"/>
      <c r="AY77" s="6"/>
      <c r="AZ77" s="12">
        <f>AP77-SP!Q33</f>
        <v>0</v>
      </c>
      <c r="BA77" s="39"/>
    </row>
    <row r="78" spans="1:53" ht="16.5" customHeight="1" x14ac:dyDescent="0.15">
      <c r="A78" s="2">
        <v>50</v>
      </c>
      <c r="B78" s="3" t="s">
        <v>25</v>
      </c>
      <c r="C78" s="3" t="s">
        <v>26</v>
      </c>
      <c r="D78" s="4">
        <v>1</v>
      </c>
      <c r="E78" s="4">
        <v>201521462</v>
      </c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 t="s">
        <v>37</v>
      </c>
      <c r="T78" s="3"/>
      <c r="U78" s="3"/>
      <c r="V78" s="3" t="s">
        <v>95</v>
      </c>
      <c r="W78" s="3" t="s">
        <v>95</v>
      </c>
      <c r="X78" s="3"/>
      <c r="Y78" s="3"/>
      <c r="Z78" s="3" t="s">
        <v>95</v>
      </c>
      <c r="AA78" s="3" t="s">
        <v>96</v>
      </c>
      <c r="AB78" s="3"/>
      <c r="AC78" s="3" t="s">
        <v>96</v>
      </c>
      <c r="AD78" s="8" t="s">
        <v>97</v>
      </c>
      <c r="AE78" s="3"/>
      <c r="AF78" s="3"/>
      <c r="AG78" s="3"/>
      <c r="AH78" s="3"/>
      <c r="AI78" s="3"/>
      <c r="AJ78" s="3"/>
      <c r="AK78" s="3"/>
      <c r="AL78" s="3"/>
      <c r="AM78" s="3"/>
      <c r="AN78" s="5"/>
      <c r="AO78" s="5"/>
      <c r="AP78" s="24">
        <f>IF(COUNTIF(F78:AK78,5)*5 + SP!Q53 &gt;20,20,COUNTIF(F78:AK78,5)*5 + SP!Q53)</f>
        <v>0</v>
      </c>
      <c r="AQ78" s="5">
        <v>35</v>
      </c>
      <c r="AR78" s="27"/>
      <c r="AS78" s="24"/>
      <c r="AT78" s="32" t="s">
        <v>111</v>
      </c>
      <c r="AU78" s="5"/>
      <c r="AV78" s="5"/>
      <c r="AW78" s="5"/>
      <c r="AX78" s="5"/>
      <c r="AY78" s="6"/>
      <c r="AZ78" s="12">
        <f>AP78-SP!Q53</f>
        <v>0</v>
      </c>
      <c r="BA78" s="39"/>
    </row>
    <row r="79" spans="1:53" ht="16.5" customHeight="1" x14ac:dyDescent="0.15">
      <c r="A79" s="2">
        <v>40</v>
      </c>
      <c r="B79" s="3" t="s">
        <v>13</v>
      </c>
      <c r="C79" s="3" t="s">
        <v>14</v>
      </c>
      <c r="D79" s="4">
        <v>3</v>
      </c>
      <c r="E79" s="4">
        <v>200920619</v>
      </c>
      <c r="F79" s="3"/>
      <c r="G79" s="3"/>
      <c r="H79" s="3"/>
      <c r="I79" s="3"/>
      <c r="J79" s="3"/>
      <c r="K79" s="3" t="s">
        <v>34</v>
      </c>
      <c r="L79" s="3" t="s">
        <v>34</v>
      </c>
      <c r="M79" s="3" t="s">
        <v>34</v>
      </c>
      <c r="N79" s="3"/>
      <c r="O79" s="3"/>
      <c r="P79" s="3"/>
      <c r="Q79" s="3"/>
      <c r="R79" s="3"/>
      <c r="S79" s="8" t="s">
        <v>36</v>
      </c>
      <c r="T79" s="3"/>
      <c r="U79" s="3"/>
      <c r="V79" s="3"/>
      <c r="W79" s="3"/>
      <c r="X79" s="3"/>
      <c r="Y79" s="3"/>
      <c r="Z79" s="3"/>
      <c r="AA79" s="3"/>
      <c r="AB79" s="3"/>
      <c r="AC79" s="31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5"/>
      <c r="AO79" s="5"/>
      <c r="AP79" s="24">
        <f>IF(COUNTIF(F79:AK79,5)*5 + SP!Q43 &gt;20,20,COUNTIF(F79:AK79,5)*5 + SP!Q43)</f>
        <v>0</v>
      </c>
      <c r="AQ79" s="5"/>
      <c r="AR79" s="27"/>
      <c r="AS79" s="24"/>
      <c r="AT79" s="32" t="s">
        <v>111</v>
      </c>
      <c r="AU79" s="5"/>
      <c r="AV79" s="5" t="s">
        <v>24</v>
      </c>
      <c r="AW79" s="5"/>
      <c r="AX79" s="5"/>
      <c r="AY79" s="6"/>
      <c r="AZ79" s="12">
        <f>AP79-SP!Q43</f>
        <v>0</v>
      </c>
      <c r="BA79" s="39"/>
    </row>
    <row r="80" spans="1:53" ht="16.5" customHeight="1" x14ac:dyDescent="0.15">
      <c r="A80" s="2">
        <v>37</v>
      </c>
      <c r="B80" s="3" t="s">
        <v>13</v>
      </c>
      <c r="C80" s="3" t="s">
        <v>14</v>
      </c>
      <c r="D80" s="4">
        <v>2</v>
      </c>
      <c r="E80" s="4">
        <v>201221436</v>
      </c>
      <c r="F80" s="3"/>
      <c r="G80" s="3"/>
      <c r="H80" s="3"/>
      <c r="I80" s="3"/>
      <c r="J80" s="3"/>
      <c r="K80" s="3" t="s">
        <v>34</v>
      </c>
      <c r="L80" s="3"/>
      <c r="M80" s="3"/>
      <c r="N80" s="3"/>
      <c r="O80" s="3"/>
      <c r="P80" s="3" t="s">
        <v>37</v>
      </c>
      <c r="Q80" s="3"/>
      <c r="R80" s="3"/>
      <c r="S80" s="3" t="s">
        <v>37</v>
      </c>
      <c r="T80" s="3"/>
      <c r="U80" s="3"/>
      <c r="V80" s="3"/>
      <c r="W80" s="3"/>
      <c r="X80" s="3"/>
      <c r="Y80" s="3"/>
      <c r="Z80" s="3" t="s">
        <v>95</v>
      </c>
      <c r="AA80" s="3"/>
      <c r="AB80" s="3"/>
      <c r="AC80" s="3" t="s">
        <v>96</v>
      </c>
      <c r="AD80" s="3"/>
      <c r="AE80" s="3" t="s">
        <v>96</v>
      </c>
      <c r="AF80" s="3"/>
      <c r="AG80" s="8" t="s">
        <v>100</v>
      </c>
      <c r="AH80" s="3"/>
      <c r="AI80" s="3"/>
      <c r="AJ80" s="3"/>
      <c r="AK80" s="3"/>
      <c r="AL80" s="3"/>
      <c r="AM80" s="3"/>
      <c r="AN80" s="5"/>
      <c r="AO80" s="5"/>
      <c r="AP80" s="24">
        <f>IF(COUNTIF(F80:AK80,5)*5 + SP!Q40 &gt;20,20,COUNTIF(F80:AK80,5)*5 + SP!Q40)</f>
        <v>0</v>
      </c>
      <c r="AQ80" s="5"/>
      <c r="AR80" s="27">
        <v>-2</v>
      </c>
      <c r="AS80" s="24"/>
      <c r="AT80" s="5" t="s">
        <v>111</v>
      </c>
      <c r="AU80" s="5"/>
      <c r="AV80" s="5" t="s">
        <v>24</v>
      </c>
      <c r="AW80" s="5"/>
      <c r="AX80" s="5"/>
      <c r="AY80" s="6"/>
      <c r="AZ80" s="12">
        <f>AP80-SP!Q40</f>
        <v>0</v>
      </c>
      <c r="BA80" s="39"/>
    </row>
    <row r="81" spans="1:53" ht="16.5" customHeight="1" x14ac:dyDescent="0.15">
      <c r="A81" s="33"/>
      <c r="B81" s="34"/>
      <c r="C81" s="34"/>
      <c r="D81" s="34"/>
      <c r="E81" s="34"/>
      <c r="F81" s="1">
        <v>2</v>
      </c>
      <c r="G81" s="1">
        <v>4</v>
      </c>
      <c r="H81" s="1">
        <v>9</v>
      </c>
      <c r="I81" s="1">
        <v>11</v>
      </c>
      <c r="J81" s="1">
        <v>16</v>
      </c>
      <c r="K81" s="1">
        <v>18</v>
      </c>
      <c r="L81" s="1">
        <v>23</v>
      </c>
      <c r="M81" s="1">
        <v>25</v>
      </c>
      <c r="N81" s="1">
        <v>30</v>
      </c>
      <c r="O81" s="1">
        <v>1</v>
      </c>
      <c r="P81" s="1">
        <v>6</v>
      </c>
      <c r="Q81" s="1">
        <v>8</v>
      </c>
      <c r="R81" s="1">
        <v>13</v>
      </c>
      <c r="S81" s="1">
        <v>15</v>
      </c>
      <c r="T81" s="1">
        <v>20</v>
      </c>
      <c r="U81" s="1">
        <v>22</v>
      </c>
      <c r="V81" s="1">
        <v>27</v>
      </c>
      <c r="W81" s="1">
        <v>29</v>
      </c>
      <c r="X81" s="1">
        <v>4</v>
      </c>
      <c r="Y81" s="1">
        <v>6</v>
      </c>
      <c r="Z81" s="1">
        <v>11</v>
      </c>
      <c r="AA81" s="1">
        <v>13</v>
      </c>
      <c r="AB81" s="1">
        <v>18</v>
      </c>
      <c r="AC81" s="1">
        <v>20</v>
      </c>
      <c r="AD81" s="1">
        <v>25</v>
      </c>
      <c r="AE81" s="1">
        <v>27</v>
      </c>
      <c r="AF81" s="1">
        <v>1</v>
      </c>
      <c r="AG81" s="1">
        <v>3</v>
      </c>
      <c r="AH81" s="1">
        <v>8</v>
      </c>
      <c r="AI81" s="1">
        <v>10</v>
      </c>
      <c r="AJ81" s="1">
        <v>15</v>
      </c>
      <c r="AK81" s="1">
        <v>17</v>
      </c>
      <c r="AL81" s="34"/>
      <c r="AM81" s="34"/>
      <c r="AN81" s="34"/>
      <c r="AO81" s="34"/>
      <c r="AP81" s="23"/>
      <c r="AQ81" s="34"/>
      <c r="AR81" s="34"/>
      <c r="AS81" s="23"/>
      <c r="AT81" s="34"/>
      <c r="AU81" s="34"/>
      <c r="AV81" s="7"/>
      <c r="AW81" s="34"/>
      <c r="AX81" s="34"/>
      <c r="AY81" s="7"/>
      <c r="BA81" s="39"/>
    </row>
    <row r="82" spans="1:53" x14ac:dyDescent="0.15">
      <c r="AR82">
        <f>AVERAGE(AR4:AR81)</f>
        <v>67.08</v>
      </c>
      <c r="AS82" s="24"/>
      <c r="BA82" s="39"/>
    </row>
    <row r="83" spans="1:53" x14ac:dyDescent="0.15">
      <c r="AR83">
        <f>STDEV(AR4:AR81)</f>
        <v>35.942105621704194</v>
      </c>
      <c r="AS83" s="24"/>
      <c r="BA83" s="39"/>
    </row>
  </sheetData>
  <autoFilter ref="A2:AZ83">
    <sortState ref="A3:BA83">
      <sortCondition descending="1" ref="AS2:AS83"/>
    </sortState>
  </autoFilter>
  <sortState ref="A4:BA81">
    <sortCondition ref="A4:A81"/>
  </sortState>
  <phoneticPr fontId="1" type="noConversion"/>
  <pageMargins left="0" right="0" top="0" bottom="0" header="0" footer="0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82"/>
  <sheetViews>
    <sheetView tabSelected="1" zoomScale="85" zoomScaleNormal="85" workbookViewId="0">
      <pane xSplit="5" ySplit="3" topLeftCell="F4" activePane="bottomRight" state="frozen"/>
      <selection pane="topRight" activeCell="G1" sqref="G1"/>
      <selection pane="bottomLeft" activeCell="A4" sqref="A4"/>
      <selection pane="bottomRight" activeCell="F19" sqref="F19"/>
    </sheetView>
  </sheetViews>
  <sheetFormatPr defaultRowHeight="12" x14ac:dyDescent="0.15"/>
  <cols>
    <col min="1" max="1" width="4.33203125" style="12" customWidth="1"/>
    <col min="2" max="2" width="13" style="12" customWidth="1"/>
    <col min="3" max="3" width="17.21875" style="12" customWidth="1"/>
    <col min="4" max="4" width="2.88671875" style="12" customWidth="1"/>
    <col min="5" max="5" width="10.33203125" style="12" customWidth="1"/>
    <col min="6" max="6" width="66.21875" style="12" customWidth="1"/>
    <col min="7" max="7" width="7" style="12" customWidth="1"/>
    <col min="8" max="8" width="5.44140625" style="12" customWidth="1"/>
    <col min="9" max="10" width="7.109375" style="12" customWidth="1"/>
    <col min="11" max="11" width="5.44140625" style="12" customWidth="1"/>
    <col min="12" max="15" width="6.77734375" style="12" customWidth="1"/>
    <col min="16" max="16" width="5.44140625" style="12" customWidth="1"/>
    <col min="17" max="17" width="7.88671875" style="12" customWidth="1"/>
    <col min="18" max="16384" width="8.88671875" style="12"/>
  </cols>
  <sheetData>
    <row r="3" spans="1:18" ht="36" x14ac:dyDescent="0.15">
      <c r="A3" s="9"/>
      <c r="B3" s="9"/>
      <c r="C3" s="9"/>
      <c r="D3" s="9"/>
      <c r="E3" s="9"/>
      <c r="F3" s="10" t="s">
        <v>39</v>
      </c>
      <c r="G3" s="10" t="s">
        <v>41</v>
      </c>
      <c r="H3" s="10" t="s">
        <v>40</v>
      </c>
      <c r="I3" s="10" t="s">
        <v>48</v>
      </c>
      <c r="J3" s="10" t="s">
        <v>49</v>
      </c>
      <c r="K3" s="10" t="s">
        <v>50</v>
      </c>
      <c r="L3" s="10" t="s">
        <v>51</v>
      </c>
      <c r="M3" s="10" t="s">
        <v>52</v>
      </c>
      <c r="N3" s="10" t="s">
        <v>53</v>
      </c>
      <c r="O3" s="10" t="s">
        <v>54</v>
      </c>
      <c r="P3" s="10" t="s">
        <v>42</v>
      </c>
      <c r="Q3" s="11" t="s">
        <v>93</v>
      </c>
    </row>
    <row r="4" spans="1:18" ht="15" customHeight="1" x14ac:dyDescent="0.15">
      <c r="A4" s="13">
        <v>1</v>
      </c>
      <c r="B4" s="5" t="s">
        <v>11</v>
      </c>
      <c r="C4" s="5" t="s">
        <v>12</v>
      </c>
      <c r="D4" s="14">
        <v>2</v>
      </c>
      <c r="E4" s="14">
        <v>201120139</v>
      </c>
      <c r="F4" s="5" t="s">
        <v>43</v>
      </c>
      <c r="G4" s="5"/>
      <c r="H4" s="5">
        <v>1</v>
      </c>
      <c r="I4" s="5">
        <v>7</v>
      </c>
      <c r="J4" s="5">
        <v>0</v>
      </c>
      <c r="K4" s="5">
        <v>7</v>
      </c>
      <c r="L4" s="5">
        <v>13</v>
      </c>
      <c r="M4" s="5">
        <v>15</v>
      </c>
      <c r="N4" s="5">
        <v>12</v>
      </c>
      <c r="O4" s="5">
        <v>10</v>
      </c>
      <c r="P4" s="5">
        <f>I4+J4+K4+L4+M4+N4+O4</f>
        <v>64</v>
      </c>
      <c r="Q4" s="15">
        <f t="shared" ref="Q4:Q35" si="0">IF(IF(P4=0,0, IF(H4=1, P4+$P$82/2+5, IF(H4=2, P4+$P$82/3+5, P4) )) &gt; 100,100,IF(P4=0,0, IF(H4=1, P4+$P$82/2+5, IF(H4=2, P4+$P$82/3+5, P4) )) )/5</f>
        <v>16.449455677042998</v>
      </c>
    </row>
    <row r="5" spans="1:18" ht="15" customHeight="1" x14ac:dyDescent="0.15">
      <c r="A5" s="16">
        <v>2</v>
      </c>
      <c r="B5" s="17" t="s">
        <v>18</v>
      </c>
      <c r="C5" s="17" t="s">
        <v>19</v>
      </c>
      <c r="D5" s="16">
        <v>4</v>
      </c>
      <c r="E5" s="16">
        <v>201020308</v>
      </c>
      <c r="F5" s="17" t="s">
        <v>44</v>
      </c>
      <c r="G5" s="17"/>
      <c r="H5" s="17">
        <v>1</v>
      </c>
      <c r="I5" s="17">
        <v>7</v>
      </c>
      <c r="J5" s="17">
        <v>0</v>
      </c>
      <c r="K5" s="17">
        <v>10</v>
      </c>
      <c r="L5" s="17">
        <v>18</v>
      </c>
      <c r="M5" s="17">
        <v>15</v>
      </c>
      <c r="N5" s="17">
        <v>15</v>
      </c>
      <c r="O5" s="17">
        <v>10</v>
      </c>
      <c r="P5" s="19">
        <f>I5+J5+K5+L5+M5+N5+O5</f>
        <v>75</v>
      </c>
      <c r="Q5" s="15">
        <f t="shared" si="0"/>
        <v>18.649455677043001</v>
      </c>
      <c r="R5" s="25" t="s">
        <v>102</v>
      </c>
    </row>
    <row r="6" spans="1:18" ht="15" customHeight="1" x14ac:dyDescent="0.15">
      <c r="A6" s="13">
        <v>3</v>
      </c>
      <c r="B6" s="5" t="s">
        <v>20</v>
      </c>
      <c r="C6" s="5" t="s">
        <v>21</v>
      </c>
      <c r="D6" s="14">
        <v>2</v>
      </c>
      <c r="E6" s="14">
        <v>201221106</v>
      </c>
      <c r="F6" s="5" t="s">
        <v>45</v>
      </c>
      <c r="G6" s="5"/>
      <c r="H6" s="5">
        <v>1</v>
      </c>
      <c r="I6" s="5">
        <v>8</v>
      </c>
      <c r="J6" s="5">
        <v>0</v>
      </c>
      <c r="K6" s="5">
        <v>8</v>
      </c>
      <c r="L6" s="5">
        <v>13</v>
      </c>
      <c r="M6" s="5">
        <v>15</v>
      </c>
      <c r="N6" s="5">
        <v>12</v>
      </c>
      <c r="O6" s="5">
        <v>0</v>
      </c>
      <c r="P6" s="5">
        <f t="shared" ref="P6:P69" si="1">I6+J6+K6+L6+M6+N6+O6</f>
        <v>56</v>
      </c>
      <c r="Q6" s="15">
        <f t="shared" si="0"/>
        <v>14.849455677043</v>
      </c>
    </row>
    <row r="7" spans="1:18" ht="15" customHeight="1" x14ac:dyDescent="0.15">
      <c r="A7" s="13">
        <v>4</v>
      </c>
      <c r="B7" s="5" t="s">
        <v>22</v>
      </c>
      <c r="C7" s="5" t="s">
        <v>23</v>
      </c>
      <c r="D7" s="14">
        <v>3</v>
      </c>
      <c r="E7" s="14">
        <v>201323184</v>
      </c>
      <c r="F7" s="5"/>
      <c r="G7" s="5"/>
      <c r="H7" s="5"/>
      <c r="I7" s="5"/>
      <c r="J7" s="5"/>
      <c r="K7" s="5"/>
      <c r="L7" s="5"/>
      <c r="M7" s="5"/>
      <c r="N7" s="5"/>
      <c r="O7" s="5"/>
      <c r="P7" s="5">
        <f t="shared" si="1"/>
        <v>0</v>
      </c>
      <c r="Q7" s="15">
        <f t="shared" si="0"/>
        <v>0</v>
      </c>
    </row>
    <row r="8" spans="1:18" ht="15" customHeight="1" x14ac:dyDescent="0.15">
      <c r="A8" s="13">
        <v>5</v>
      </c>
      <c r="B8" s="5" t="s">
        <v>13</v>
      </c>
      <c r="C8" s="5" t="s">
        <v>14</v>
      </c>
      <c r="D8" s="14">
        <v>1</v>
      </c>
      <c r="E8" s="14">
        <v>201421350</v>
      </c>
      <c r="F8" s="5" t="s">
        <v>89</v>
      </c>
      <c r="G8" s="5"/>
      <c r="H8" s="5">
        <v>1</v>
      </c>
      <c r="I8" s="5">
        <v>7</v>
      </c>
      <c r="J8" s="5">
        <v>0</v>
      </c>
      <c r="K8" s="5">
        <v>8</v>
      </c>
      <c r="L8" s="5">
        <v>5</v>
      </c>
      <c r="M8" s="5">
        <v>5</v>
      </c>
      <c r="N8" s="5">
        <v>5</v>
      </c>
      <c r="O8" s="5"/>
      <c r="P8" s="5">
        <f t="shared" si="1"/>
        <v>30</v>
      </c>
      <c r="Q8" s="15">
        <f t="shared" si="0"/>
        <v>9.6494556770430009</v>
      </c>
      <c r="R8" s="18" t="s">
        <v>90</v>
      </c>
    </row>
    <row r="9" spans="1:18" ht="15" customHeight="1" x14ac:dyDescent="0.15">
      <c r="A9" s="13">
        <v>6</v>
      </c>
      <c r="B9" s="5" t="s">
        <v>13</v>
      </c>
      <c r="C9" s="5" t="s">
        <v>14</v>
      </c>
      <c r="D9" s="14">
        <v>1</v>
      </c>
      <c r="E9" s="14">
        <v>201521316</v>
      </c>
      <c r="F9" s="5" t="s">
        <v>46</v>
      </c>
      <c r="G9" s="5"/>
      <c r="H9" s="5">
        <v>2</v>
      </c>
      <c r="I9" s="5">
        <v>8</v>
      </c>
      <c r="J9" s="5">
        <v>0</v>
      </c>
      <c r="K9" s="5">
        <v>7</v>
      </c>
      <c r="L9" s="5">
        <v>13</v>
      </c>
      <c r="M9" s="5">
        <v>15</v>
      </c>
      <c r="N9" s="5">
        <v>12</v>
      </c>
      <c r="O9" s="5">
        <v>10</v>
      </c>
      <c r="P9" s="5">
        <f t="shared" si="1"/>
        <v>65</v>
      </c>
      <c r="Q9" s="15">
        <f t="shared" si="0"/>
        <v>15.766303784695333</v>
      </c>
    </row>
    <row r="10" spans="1:18" s="30" customFormat="1" ht="15" customHeight="1" x14ac:dyDescent="0.15">
      <c r="A10" s="26">
        <v>7</v>
      </c>
      <c r="B10" s="27" t="s">
        <v>13</v>
      </c>
      <c r="C10" s="27" t="s">
        <v>14</v>
      </c>
      <c r="D10" s="28">
        <v>1</v>
      </c>
      <c r="E10" s="28">
        <v>201521333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>
        <f t="shared" si="1"/>
        <v>0</v>
      </c>
      <c r="Q10" s="29">
        <v>4</v>
      </c>
      <c r="R10" s="30" t="s">
        <v>103</v>
      </c>
    </row>
    <row r="11" spans="1:18" ht="15" customHeight="1" x14ac:dyDescent="0.15">
      <c r="A11" s="13">
        <v>8</v>
      </c>
      <c r="B11" s="5" t="s">
        <v>13</v>
      </c>
      <c r="C11" s="5" t="s">
        <v>14</v>
      </c>
      <c r="D11" s="14">
        <v>1</v>
      </c>
      <c r="E11" s="14">
        <v>201521339</v>
      </c>
      <c r="F11" s="5" t="s">
        <v>47</v>
      </c>
      <c r="G11" s="5"/>
      <c r="H11" s="5">
        <v>2</v>
      </c>
      <c r="I11" s="5">
        <v>8</v>
      </c>
      <c r="J11" s="5">
        <v>0</v>
      </c>
      <c r="K11" s="5">
        <v>7</v>
      </c>
      <c r="L11" s="5">
        <v>15</v>
      </c>
      <c r="M11" s="5">
        <v>17</v>
      </c>
      <c r="N11" s="5">
        <v>15</v>
      </c>
      <c r="O11" s="5">
        <v>9</v>
      </c>
      <c r="P11" s="5">
        <f t="shared" si="1"/>
        <v>71</v>
      </c>
      <c r="Q11" s="15">
        <f t="shared" si="0"/>
        <v>16.966303784695334</v>
      </c>
      <c r="R11" s="12" t="s">
        <v>86</v>
      </c>
    </row>
    <row r="12" spans="1:18" ht="15" customHeight="1" x14ac:dyDescent="0.15">
      <c r="A12" s="13">
        <v>9</v>
      </c>
      <c r="B12" s="5" t="s">
        <v>13</v>
      </c>
      <c r="C12" s="5" t="s">
        <v>14</v>
      </c>
      <c r="D12" s="14">
        <v>1</v>
      </c>
      <c r="E12" s="14">
        <v>201521341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>
        <f t="shared" si="1"/>
        <v>0</v>
      </c>
      <c r="Q12" s="15">
        <f t="shared" si="0"/>
        <v>0</v>
      </c>
    </row>
    <row r="13" spans="1:18" ht="15" customHeight="1" x14ac:dyDescent="0.15">
      <c r="A13" s="13">
        <v>10</v>
      </c>
      <c r="B13" s="5" t="s">
        <v>13</v>
      </c>
      <c r="C13" s="5" t="s">
        <v>14</v>
      </c>
      <c r="D13" s="14">
        <v>1</v>
      </c>
      <c r="E13" s="14">
        <v>201521346</v>
      </c>
      <c r="F13" s="5" t="s">
        <v>55</v>
      </c>
      <c r="G13" s="5"/>
      <c r="H13" s="5">
        <v>1</v>
      </c>
      <c r="I13" s="5">
        <v>5</v>
      </c>
      <c r="J13" s="5">
        <v>0</v>
      </c>
      <c r="K13" s="5">
        <v>5</v>
      </c>
      <c r="L13" s="5">
        <v>10</v>
      </c>
      <c r="M13" s="5">
        <v>10</v>
      </c>
      <c r="N13" s="5">
        <v>0</v>
      </c>
      <c r="O13" s="5">
        <v>10</v>
      </c>
      <c r="P13" s="5">
        <f t="shared" si="1"/>
        <v>40</v>
      </c>
      <c r="Q13" s="15">
        <f t="shared" si="0"/>
        <v>11.649455677043001</v>
      </c>
    </row>
    <row r="14" spans="1:18" ht="15" customHeight="1" x14ac:dyDescent="0.15">
      <c r="A14" s="13">
        <v>11</v>
      </c>
      <c r="B14" s="5" t="s">
        <v>13</v>
      </c>
      <c r="C14" s="5" t="s">
        <v>14</v>
      </c>
      <c r="D14" s="14">
        <v>1</v>
      </c>
      <c r="E14" s="14">
        <v>201521349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>
        <f t="shared" si="1"/>
        <v>0</v>
      </c>
      <c r="Q14" s="15">
        <f t="shared" si="0"/>
        <v>0</v>
      </c>
    </row>
    <row r="15" spans="1:18" ht="15" customHeight="1" x14ac:dyDescent="0.15">
      <c r="A15" s="13">
        <v>12</v>
      </c>
      <c r="B15" s="17" t="s">
        <v>13</v>
      </c>
      <c r="C15" s="17" t="s">
        <v>14</v>
      </c>
      <c r="D15" s="16">
        <v>1</v>
      </c>
      <c r="E15" s="16">
        <v>201521351</v>
      </c>
      <c r="F15" s="17" t="s">
        <v>56</v>
      </c>
      <c r="G15" s="17"/>
      <c r="H15" s="17">
        <v>2</v>
      </c>
      <c r="I15" s="17">
        <v>10</v>
      </c>
      <c r="J15" s="17">
        <v>7</v>
      </c>
      <c r="K15" s="17">
        <v>7</v>
      </c>
      <c r="L15" s="17">
        <v>19</v>
      </c>
      <c r="M15" s="17">
        <v>18</v>
      </c>
      <c r="N15" s="17">
        <v>17</v>
      </c>
      <c r="O15" s="17">
        <v>10</v>
      </c>
      <c r="P15" s="19">
        <f t="shared" si="1"/>
        <v>88</v>
      </c>
      <c r="Q15" s="15">
        <f t="shared" si="0"/>
        <v>20</v>
      </c>
    </row>
    <row r="16" spans="1:18" ht="15" customHeight="1" x14ac:dyDescent="0.15">
      <c r="A16" s="13">
        <v>13</v>
      </c>
      <c r="B16" s="17" t="s">
        <v>13</v>
      </c>
      <c r="C16" s="17" t="s">
        <v>14</v>
      </c>
      <c r="D16" s="16">
        <v>1</v>
      </c>
      <c r="E16" s="16">
        <v>201521352</v>
      </c>
      <c r="F16" s="17" t="s">
        <v>47</v>
      </c>
      <c r="G16" s="17"/>
      <c r="H16" s="17">
        <v>2</v>
      </c>
      <c r="I16" s="17">
        <f>I11</f>
        <v>8</v>
      </c>
      <c r="J16" s="17">
        <f t="shared" ref="J16:O16" si="2">J11</f>
        <v>0</v>
      </c>
      <c r="K16" s="17">
        <f t="shared" si="2"/>
        <v>7</v>
      </c>
      <c r="L16" s="17">
        <f t="shared" si="2"/>
        <v>15</v>
      </c>
      <c r="M16" s="17">
        <f t="shared" si="2"/>
        <v>17</v>
      </c>
      <c r="N16" s="17">
        <f t="shared" si="2"/>
        <v>15</v>
      </c>
      <c r="O16" s="17">
        <f t="shared" si="2"/>
        <v>9</v>
      </c>
      <c r="P16" s="17">
        <f t="shared" si="1"/>
        <v>71</v>
      </c>
      <c r="Q16" s="15">
        <f t="shared" si="0"/>
        <v>16.966303784695334</v>
      </c>
    </row>
    <row r="17" spans="1:18" ht="15" customHeight="1" x14ac:dyDescent="0.15">
      <c r="A17" s="13">
        <v>14</v>
      </c>
      <c r="B17" s="17" t="s">
        <v>13</v>
      </c>
      <c r="C17" s="17" t="s">
        <v>14</v>
      </c>
      <c r="D17" s="16">
        <v>1</v>
      </c>
      <c r="E17" s="16">
        <v>201521358</v>
      </c>
      <c r="F17" s="20" t="s">
        <v>57</v>
      </c>
      <c r="G17" s="17"/>
      <c r="H17" s="17">
        <v>2</v>
      </c>
      <c r="I17" s="17">
        <v>8</v>
      </c>
      <c r="J17" s="17">
        <v>5</v>
      </c>
      <c r="K17" s="17">
        <v>7</v>
      </c>
      <c r="L17" s="17">
        <v>15</v>
      </c>
      <c r="M17" s="17">
        <v>16</v>
      </c>
      <c r="N17" s="17">
        <v>15</v>
      </c>
      <c r="O17" s="17">
        <v>10</v>
      </c>
      <c r="P17" s="19">
        <f t="shared" si="1"/>
        <v>76</v>
      </c>
      <c r="Q17" s="15">
        <f t="shared" si="0"/>
        <v>17.966303784695334</v>
      </c>
    </row>
    <row r="18" spans="1:18" ht="15" customHeight="1" x14ac:dyDescent="0.15">
      <c r="A18" s="13">
        <v>15</v>
      </c>
      <c r="B18" s="5" t="s">
        <v>13</v>
      </c>
      <c r="C18" s="5" t="s">
        <v>14</v>
      </c>
      <c r="D18" s="14">
        <v>1</v>
      </c>
      <c r="E18" s="14">
        <v>201521362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>
        <f t="shared" si="1"/>
        <v>0</v>
      </c>
      <c r="Q18" s="15">
        <f t="shared" si="0"/>
        <v>0</v>
      </c>
    </row>
    <row r="19" spans="1:18" ht="15" customHeight="1" x14ac:dyDescent="0.15">
      <c r="A19" s="13">
        <v>16</v>
      </c>
      <c r="B19" s="5" t="s">
        <v>13</v>
      </c>
      <c r="C19" s="5" t="s">
        <v>14</v>
      </c>
      <c r="D19" s="14">
        <v>1</v>
      </c>
      <c r="E19" s="14">
        <v>201521373</v>
      </c>
      <c r="F19" s="5" t="s">
        <v>58</v>
      </c>
      <c r="H19" s="5">
        <v>2</v>
      </c>
      <c r="I19" s="5">
        <v>8</v>
      </c>
      <c r="J19" s="5">
        <v>6</v>
      </c>
      <c r="K19" s="5">
        <v>8</v>
      </c>
      <c r="L19" s="5">
        <v>5</v>
      </c>
      <c r="M19" s="5">
        <v>5</v>
      </c>
      <c r="N19" s="5">
        <v>18</v>
      </c>
      <c r="O19" s="5">
        <v>10</v>
      </c>
      <c r="P19" s="5">
        <f t="shared" si="1"/>
        <v>60</v>
      </c>
      <c r="Q19" s="15">
        <f t="shared" si="0"/>
        <v>14.766303784695333</v>
      </c>
      <c r="R19" s="12" t="s">
        <v>59</v>
      </c>
    </row>
    <row r="20" spans="1:18" ht="15" customHeight="1" x14ac:dyDescent="0.15">
      <c r="A20" s="13">
        <v>17</v>
      </c>
      <c r="B20" s="5" t="s">
        <v>13</v>
      </c>
      <c r="C20" s="5" t="s">
        <v>14</v>
      </c>
      <c r="D20" s="14">
        <v>1</v>
      </c>
      <c r="E20" s="14">
        <v>201521377</v>
      </c>
      <c r="F20" s="5" t="s">
        <v>60</v>
      </c>
      <c r="G20" s="5"/>
      <c r="H20" s="5">
        <v>3</v>
      </c>
      <c r="I20" s="5">
        <v>7</v>
      </c>
      <c r="J20" s="5">
        <v>9</v>
      </c>
      <c r="K20" s="5">
        <v>9</v>
      </c>
      <c r="L20" s="5">
        <v>5</v>
      </c>
      <c r="M20" s="5">
        <v>5</v>
      </c>
      <c r="N20" s="5">
        <v>20</v>
      </c>
      <c r="O20" s="5">
        <v>10</v>
      </c>
      <c r="P20" s="5">
        <f t="shared" si="1"/>
        <v>65</v>
      </c>
      <c r="Q20" s="15">
        <f t="shared" si="0"/>
        <v>13</v>
      </c>
    </row>
    <row r="21" spans="1:18" ht="15" customHeight="1" x14ac:dyDescent="0.15">
      <c r="A21" s="13">
        <v>18</v>
      </c>
      <c r="B21" s="17" t="s">
        <v>13</v>
      </c>
      <c r="C21" s="17" t="s">
        <v>14</v>
      </c>
      <c r="D21" s="16">
        <v>1</v>
      </c>
      <c r="E21" s="16">
        <v>201521380</v>
      </c>
      <c r="F21" s="17" t="s">
        <v>91</v>
      </c>
      <c r="G21" s="17"/>
      <c r="H21" s="17">
        <v>1</v>
      </c>
      <c r="I21" s="17">
        <v>9</v>
      </c>
      <c r="J21" s="17">
        <v>10</v>
      </c>
      <c r="K21" s="17">
        <v>5</v>
      </c>
      <c r="L21" s="17">
        <v>15</v>
      </c>
      <c r="M21" s="17">
        <v>15</v>
      </c>
      <c r="N21" s="17">
        <v>15</v>
      </c>
      <c r="O21" s="17">
        <v>10</v>
      </c>
      <c r="P21" s="19">
        <f t="shared" si="1"/>
        <v>79</v>
      </c>
      <c r="Q21" s="15">
        <f t="shared" si="0"/>
        <v>19.449455677042998</v>
      </c>
      <c r="R21" s="18" t="s">
        <v>90</v>
      </c>
    </row>
    <row r="22" spans="1:18" ht="15" customHeight="1" x14ac:dyDescent="0.15">
      <c r="A22" s="13">
        <v>19</v>
      </c>
      <c r="B22" s="5" t="s">
        <v>13</v>
      </c>
      <c r="C22" s="5" t="s">
        <v>14</v>
      </c>
      <c r="D22" s="14">
        <v>1</v>
      </c>
      <c r="E22" s="14">
        <v>201521387</v>
      </c>
      <c r="F22" s="5" t="s">
        <v>61</v>
      </c>
      <c r="G22" s="5"/>
      <c r="H22" s="5">
        <v>2</v>
      </c>
      <c r="I22" s="5">
        <v>8</v>
      </c>
      <c r="J22" s="5">
        <v>8</v>
      </c>
      <c r="K22" s="5">
        <v>5</v>
      </c>
      <c r="L22" s="5">
        <v>10</v>
      </c>
      <c r="M22" s="5">
        <v>10</v>
      </c>
      <c r="N22" s="5">
        <v>15</v>
      </c>
      <c r="O22" s="5">
        <v>10</v>
      </c>
      <c r="P22" s="5">
        <f t="shared" si="1"/>
        <v>66</v>
      </c>
      <c r="Q22" s="15">
        <f t="shared" si="0"/>
        <v>15.966303784695333</v>
      </c>
    </row>
    <row r="23" spans="1:18" ht="15" customHeight="1" x14ac:dyDescent="0.15">
      <c r="A23" s="13">
        <v>20</v>
      </c>
      <c r="B23" s="5" t="s">
        <v>13</v>
      </c>
      <c r="C23" s="5" t="s">
        <v>14</v>
      </c>
      <c r="D23" s="14">
        <v>1</v>
      </c>
      <c r="E23" s="14">
        <v>201521388</v>
      </c>
      <c r="F23" s="5" t="s">
        <v>60</v>
      </c>
      <c r="G23" s="5"/>
      <c r="H23" s="5">
        <v>3</v>
      </c>
      <c r="I23" s="5">
        <f t="shared" ref="I23:O23" si="3">I20</f>
        <v>7</v>
      </c>
      <c r="J23" s="5">
        <f t="shared" si="3"/>
        <v>9</v>
      </c>
      <c r="K23" s="5">
        <f t="shared" si="3"/>
        <v>9</v>
      </c>
      <c r="L23" s="5">
        <f t="shared" si="3"/>
        <v>5</v>
      </c>
      <c r="M23" s="5">
        <f t="shared" si="3"/>
        <v>5</v>
      </c>
      <c r="N23" s="5">
        <f t="shared" si="3"/>
        <v>20</v>
      </c>
      <c r="O23" s="5">
        <f t="shared" si="3"/>
        <v>10</v>
      </c>
      <c r="P23" s="5">
        <f t="shared" si="1"/>
        <v>65</v>
      </c>
      <c r="Q23" s="15">
        <f t="shared" si="0"/>
        <v>13</v>
      </c>
    </row>
    <row r="24" spans="1:18" ht="15" customHeight="1" x14ac:dyDescent="0.15">
      <c r="A24" s="13">
        <v>21</v>
      </c>
      <c r="B24" s="5" t="s">
        <v>13</v>
      </c>
      <c r="C24" s="5" t="s">
        <v>14</v>
      </c>
      <c r="D24" s="14">
        <v>1</v>
      </c>
      <c r="E24" s="14">
        <v>201521395</v>
      </c>
      <c r="F24" s="5" t="s">
        <v>62</v>
      </c>
      <c r="G24" s="5"/>
      <c r="H24" s="5">
        <v>3</v>
      </c>
      <c r="I24" s="5">
        <v>6</v>
      </c>
      <c r="J24" s="5">
        <v>0</v>
      </c>
      <c r="K24" s="5">
        <v>5</v>
      </c>
      <c r="L24" s="5">
        <v>5</v>
      </c>
      <c r="M24" s="5">
        <v>5</v>
      </c>
      <c r="N24" s="5">
        <v>13</v>
      </c>
      <c r="O24" s="5">
        <v>0</v>
      </c>
      <c r="P24" s="5">
        <f t="shared" si="1"/>
        <v>34</v>
      </c>
      <c r="Q24" s="15">
        <f t="shared" si="0"/>
        <v>6.8</v>
      </c>
    </row>
    <row r="25" spans="1:18" s="30" customFormat="1" ht="15" customHeight="1" x14ac:dyDescent="0.15">
      <c r="A25" s="26">
        <v>22</v>
      </c>
      <c r="B25" s="27" t="s">
        <v>13</v>
      </c>
      <c r="C25" s="27" t="s">
        <v>14</v>
      </c>
      <c r="D25" s="28">
        <v>1</v>
      </c>
      <c r="E25" s="28">
        <v>201521399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>
        <f t="shared" si="1"/>
        <v>0</v>
      </c>
      <c r="Q25" s="29">
        <f>Q10</f>
        <v>4</v>
      </c>
    </row>
    <row r="26" spans="1:18" ht="15" customHeight="1" x14ac:dyDescent="0.15">
      <c r="A26" s="13">
        <v>23</v>
      </c>
      <c r="B26" s="5" t="s">
        <v>13</v>
      </c>
      <c r="C26" s="5" t="s">
        <v>14</v>
      </c>
      <c r="D26" s="14">
        <v>1</v>
      </c>
      <c r="E26" s="14">
        <v>201521403</v>
      </c>
      <c r="F26" s="5" t="s">
        <v>46</v>
      </c>
      <c r="G26" s="5"/>
      <c r="H26" s="5">
        <v>2</v>
      </c>
      <c r="I26" s="5">
        <f t="shared" ref="I26:O26" si="4">I9</f>
        <v>8</v>
      </c>
      <c r="J26" s="5">
        <f t="shared" si="4"/>
        <v>0</v>
      </c>
      <c r="K26" s="5">
        <f t="shared" si="4"/>
        <v>7</v>
      </c>
      <c r="L26" s="5">
        <f t="shared" si="4"/>
        <v>13</v>
      </c>
      <c r="M26" s="5">
        <f t="shared" si="4"/>
        <v>15</v>
      </c>
      <c r="N26" s="5">
        <f t="shared" si="4"/>
        <v>12</v>
      </c>
      <c r="O26" s="5">
        <f t="shared" si="4"/>
        <v>10</v>
      </c>
      <c r="P26" s="5">
        <f t="shared" si="1"/>
        <v>65</v>
      </c>
      <c r="Q26" s="15">
        <f t="shared" si="0"/>
        <v>15.766303784695333</v>
      </c>
    </row>
    <row r="27" spans="1:18" ht="15" customHeight="1" x14ac:dyDescent="0.15">
      <c r="A27" s="13">
        <v>24</v>
      </c>
      <c r="B27" s="17" t="s">
        <v>13</v>
      </c>
      <c r="C27" s="17" t="s">
        <v>14</v>
      </c>
      <c r="D27" s="16">
        <v>1</v>
      </c>
      <c r="E27" s="16">
        <v>201521405</v>
      </c>
      <c r="F27" s="17" t="s">
        <v>63</v>
      </c>
      <c r="G27" s="17" t="s">
        <v>64</v>
      </c>
      <c r="H27" s="17">
        <v>2</v>
      </c>
      <c r="I27" s="17">
        <v>8</v>
      </c>
      <c r="J27" s="17">
        <v>8</v>
      </c>
      <c r="K27" s="17">
        <v>8</v>
      </c>
      <c r="L27" s="17">
        <v>11</v>
      </c>
      <c r="M27" s="17">
        <v>11</v>
      </c>
      <c r="N27" s="17">
        <v>15</v>
      </c>
      <c r="O27" s="17">
        <v>10</v>
      </c>
      <c r="P27" s="17">
        <f t="shared" si="1"/>
        <v>71</v>
      </c>
      <c r="Q27" s="15">
        <f t="shared" si="0"/>
        <v>16.966303784695334</v>
      </c>
    </row>
    <row r="28" spans="1:18" s="30" customFormat="1" ht="15" customHeight="1" x14ac:dyDescent="0.15">
      <c r="A28" s="26">
        <v>25</v>
      </c>
      <c r="B28" s="27" t="s">
        <v>13</v>
      </c>
      <c r="C28" s="27" t="s">
        <v>14</v>
      </c>
      <c r="D28" s="28">
        <v>1</v>
      </c>
      <c r="E28" s="28">
        <v>201521407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>
        <f t="shared" si="1"/>
        <v>0</v>
      </c>
      <c r="Q28" s="29">
        <f>Q10</f>
        <v>4</v>
      </c>
    </row>
    <row r="29" spans="1:18" ht="15" customHeight="1" x14ac:dyDescent="0.15">
      <c r="A29" s="13">
        <v>26</v>
      </c>
      <c r="B29" s="5" t="s">
        <v>13</v>
      </c>
      <c r="C29" s="5" t="s">
        <v>14</v>
      </c>
      <c r="D29" s="14">
        <v>1</v>
      </c>
      <c r="E29" s="14">
        <v>201521408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>
        <f t="shared" si="1"/>
        <v>0</v>
      </c>
      <c r="Q29" s="15">
        <f t="shared" si="0"/>
        <v>0</v>
      </c>
    </row>
    <row r="30" spans="1:18" ht="15" customHeight="1" x14ac:dyDescent="0.15">
      <c r="A30" s="13">
        <v>27</v>
      </c>
      <c r="B30" s="5" t="s">
        <v>13</v>
      </c>
      <c r="C30" s="5" t="s">
        <v>14</v>
      </c>
      <c r="D30" s="14">
        <v>1</v>
      </c>
      <c r="E30" s="14">
        <v>201521411</v>
      </c>
      <c r="F30" s="5" t="s">
        <v>62</v>
      </c>
      <c r="G30" s="5"/>
      <c r="H30" s="5">
        <v>3</v>
      </c>
      <c r="I30" s="5">
        <f>I24</f>
        <v>6</v>
      </c>
      <c r="J30" s="5">
        <f t="shared" ref="J30:O30" si="5">J24</f>
        <v>0</v>
      </c>
      <c r="K30" s="5">
        <f t="shared" si="5"/>
        <v>5</v>
      </c>
      <c r="L30" s="5">
        <f t="shared" si="5"/>
        <v>5</v>
      </c>
      <c r="M30" s="5">
        <f t="shared" si="5"/>
        <v>5</v>
      </c>
      <c r="N30" s="5">
        <f t="shared" si="5"/>
        <v>13</v>
      </c>
      <c r="O30" s="5">
        <f t="shared" si="5"/>
        <v>0</v>
      </c>
      <c r="P30" s="5">
        <f t="shared" si="1"/>
        <v>34</v>
      </c>
      <c r="Q30" s="15">
        <f t="shared" si="0"/>
        <v>6.8</v>
      </c>
    </row>
    <row r="31" spans="1:18" ht="15" customHeight="1" x14ac:dyDescent="0.15">
      <c r="A31" s="13">
        <v>28</v>
      </c>
      <c r="B31" s="5" t="s">
        <v>13</v>
      </c>
      <c r="C31" s="5" t="s">
        <v>14</v>
      </c>
      <c r="D31" s="14">
        <v>1</v>
      </c>
      <c r="E31" s="14">
        <v>201521415</v>
      </c>
      <c r="F31" s="5" t="s">
        <v>58</v>
      </c>
      <c r="H31" s="5">
        <v>2</v>
      </c>
      <c r="I31" s="5">
        <f t="shared" ref="I31:O31" si="6">I19</f>
        <v>8</v>
      </c>
      <c r="J31" s="5">
        <f t="shared" si="6"/>
        <v>6</v>
      </c>
      <c r="K31" s="5">
        <f t="shared" si="6"/>
        <v>8</v>
      </c>
      <c r="L31" s="5">
        <f t="shared" si="6"/>
        <v>5</v>
      </c>
      <c r="M31" s="5">
        <f t="shared" si="6"/>
        <v>5</v>
      </c>
      <c r="N31" s="5">
        <f t="shared" si="6"/>
        <v>18</v>
      </c>
      <c r="O31" s="5">
        <f t="shared" si="6"/>
        <v>10</v>
      </c>
      <c r="P31" s="5">
        <f t="shared" si="1"/>
        <v>60</v>
      </c>
      <c r="Q31" s="15">
        <f t="shared" si="0"/>
        <v>14.766303784695333</v>
      </c>
    </row>
    <row r="32" spans="1:18" ht="15" customHeight="1" x14ac:dyDescent="0.15">
      <c r="A32" s="13">
        <v>29</v>
      </c>
      <c r="B32" s="17" t="s">
        <v>13</v>
      </c>
      <c r="C32" s="17" t="s">
        <v>14</v>
      </c>
      <c r="D32" s="16">
        <v>1</v>
      </c>
      <c r="E32" s="16">
        <v>201521417</v>
      </c>
      <c r="F32" s="17" t="s">
        <v>63</v>
      </c>
      <c r="G32" s="17"/>
      <c r="H32" s="17">
        <v>2</v>
      </c>
      <c r="I32" s="17">
        <f>I27</f>
        <v>8</v>
      </c>
      <c r="J32" s="17">
        <f t="shared" ref="J32:O32" si="7">J27</f>
        <v>8</v>
      </c>
      <c r="K32" s="17">
        <f t="shared" si="7"/>
        <v>8</v>
      </c>
      <c r="L32" s="17">
        <f t="shared" si="7"/>
        <v>11</v>
      </c>
      <c r="M32" s="17">
        <f t="shared" si="7"/>
        <v>11</v>
      </c>
      <c r="N32" s="17">
        <f t="shared" si="7"/>
        <v>15</v>
      </c>
      <c r="O32" s="17">
        <f t="shared" si="7"/>
        <v>10</v>
      </c>
      <c r="P32" s="17">
        <f t="shared" si="1"/>
        <v>71</v>
      </c>
      <c r="Q32" s="15">
        <f t="shared" si="0"/>
        <v>16.966303784695334</v>
      </c>
    </row>
    <row r="33" spans="1:18" ht="15" customHeight="1" x14ac:dyDescent="0.15">
      <c r="A33" s="13">
        <v>30</v>
      </c>
      <c r="B33" s="5" t="s">
        <v>13</v>
      </c>
      <c r="C33" s="5" t="s">
        <v>14</v>
      </c>
      <c r="D33" s="14">
        <v>1</v>
      </c>
      <c r="E33" s="14">
        <v>201521423</v>
      </c>
      <c r="F33" s="5" t="s">
        <v>62</v>
      </c>
      <c r="G33" s="5"/>
      <c r="H33" s="5">
        <v>3</v>
      </c>
      <c r="I33" s="5">
        <f>I24</f>
        <v>6</v>
      </c>
      <c r="J33" s="5">
        <f t="shared" ref="J33:O33" si="8">J24</f>
        <v>0</v>
      </c>
      <c r="K33" s="5">
        <f t="shared" si="8"/>
        <v>5</v>
      </c>
      <c r="L33" s="5">
        <f t="shared" si="8"/>
        <v>5</v>
      </c>
      <c r="M33" s="5">
        <f t="shared" si="8"/>
        <v>5</v>
      </c>
      <c r="N33" s="5">
        <f t="shared" si="8"/>
        <v>13</v>
      </c>
      <c r="O33" s="5">
        <f t="shared" si="8"/>
        <v>0</v>
      </c>
      <c r="P33" s="5">
        <f t="shared" si="1"/>
        <v>34</v>
      </c>
      <c r="Q33" s="15">
        <f t="shared" si="0"/>
        <v>6.8</v>
      </c>
    </row>
    <row r="34" spans="1:18" ht="15" customHeight="1" x14ac:dyDescent="0.15">
      <c r="A34" s="13">
        <v>31</v>
      </c>
      <c r="B34" s="17" t="s">
        <v>13</v>
      </c>
      <c r="C34" s="17" t="s">
        <v>14</v>
      </c>
      <c r="D34" s="16">
        <v>1</v>
      </c>
      <c r="E34" s="16">
        <v>201521429</v>
      </c>
      <c r="F34" s="20" t="s">
        <v>57</v>
      </c>
      <c r="G34" s="17"/>
      <c r="H34" s="17">
        <v>2</v>
      </c>
      <c r="I34" s="17">
        <f t="shared" ref="I34:O34" si="9">I17</f>
        <v>8</v>
      </c>
      <c r="J34" s="17">
        <f t="shared" si="9"/>
        <v>5</v>
      </c>
      <c r="K34" s="17">
        <f t="shared" si="9"/>
        <v>7</v>
      </c>
      <c r="L34" s="17">
        <f t="shared" si="9"/>
        <v>15</v>
      </c>
      <c r="M34" s="17">
        <f t="shared" si="9"/>
        <v>16</v>
      </c>
      <c r="N34" s="17">
        <f t="shared" si="9"/>
        <v>15</v>
      </c>
      <c r="O34" s="17">
        <f t="shared" si="9"/>
        <v>10</v>
      </c>
      <c r="P34" s="19">
        <f t="shared" si="1"/>
        <v>76</v>
      </c>
      <c r="Q34" s="15">
        <f t="shared" si="0"/>
        <v>17.966303784695334</v>
      </c>
      <c r="R34" s="12">
        <v>4</v>
      </c>
    </row>
    <row r="35" spans="1:18" ht="15" customHeight="1" x14ac:dyDescent="0.15">
      <c r="A35" s="13">
        <v>32</v>
      </c>
      <c r="B35" s="17" t="s">
        <v>13</v>
      </c>
      <c r="C35" s="17" t="s">
        <v>14</v>
      </c>
      <c r="D35" s="16">
        <v>1</v>
      </c>
      <c r="E35" s="16">
        <v>201521433</v>
      </c>
      <c r="F35" s="17" t="s">
        <v>56</v>
      </c>
      <c r="G35" s="17"/>
      <c r="H35" s="17">
        <v>2</v>
      </c>
      <c r="I35" s="17">
        <f t="shared" ref="I35:O35" si="10">I15</f>
        <v>10</v>
      </c>
      <c r="J35" s="17">
        <f t="shared" si="10"/>
        <v>7</v>
      </c>
      <c r="K35" s="17">
        <f t="shared" si="10"/>
        <v>7</v>
      </c>
      <c r="L35" s="17">
        <f t="shared" si="10"/>
        <v>19</v>
      </c>
      <c r="M35" s="17">
        <f t="shared" si="10"/>
        <v>18</v>
      </c>
      <c r="N35" s="17">
        <f t="shared" si="10"/>
        <v>17</v>
      </c>
      <c r="O35" s="17">
        <f t="shared" si="10"/>
        <v>10</v>
      </c>
      <c r="P35" s="19">
        <f t="shared" si="1"/>
        <v>88</v>
      </c>
      <c r="Q35" s="15">
        <f t="shared" si="0"/>
        <v>20</v>
      </c>
      <c r="R35" s="12">
        <v>1</v>
      </c>
    </row>
    <row r="36" spans="1:18" ht="15" customHeight="1" x14ac:dyDescent="0.15">
      <c r="A36" s="13">
        <v>33</v>
      </c>
      <c r="B36" s="5" t="s">
        <v>13</v>
      </c>
      <c r="C36" s="5" t="s">
        <v>14</v>
      </c>
      <c r="D36" s="14">
        <v>1</v>
      </c>
      <c r="E36" s="14">
        <v>201521434</v>
      </c>
      <c r="F36" s="5" t="s">
        <v>60</v>
      </c>
      <c r="G36" s="5"/>
      <c r="H36" s="5">
        <v>3</v>
      </c>
      <c r="I36" s="5">
        <f t="shared" ref="I36:O36" si="11">I20</f>
        <v>7</v>
      </c>
      <c r="J36" s="5">
        <f t="shared" si="11"/>
        <v>9</v>
      </c>
      <c r="K36" s="5">
        <f t="shared" si="11"/>
        <v>9</v>
      </c>
      <c r="L36" s="5">
        <f t="shared" si="11"/>
        <v>5</v>
      </c>
      <c r="M36" s="5">
        <f t="shared" si="11"/>
        <v>5</v>
      </c>
      <c r="N36" s="5">
        <f t="shared" si="11"/>
        <v>20</v>
      </c>
      <c r="O36" s="5">
        <f t="shared" si="11"/>
        <v>10</v>
      </c>
      <c r="P36" s="5">
        <f t="shared" si="1"/>
        <v>65</v>
      </c>
      <c r="Q36" s="15">
        <f t="shared" ref="Q36:Q67" si="12">IF(IF(P36=0,0, IF(H36=1, P36+$P$82/2+5, IF(H36=2, P36+$P$82/3+5, P36) )) &gt; 100,100,IF(P36=0,0, IF(H36=1, P36+$P$82/2+5, IF(H36=2, P36+$P$82/3+5, P36) )) )/5</f>
        <v>13</v>
      </c>
    </row>
    <row r="37" spans="1:18" ht="15" customHeight="1" x14ac:dyDescent="0.15">
      <c r="A37" s="13">
        <v>34</v>
      </c>
      <c r="B37" s="5" t="s">
        <v>13</v>
      </c>
      <c r="C37" s="5" t="s">
        <v>14</v>
      </c>
      <c r="D37" s="14">
        <v>1</v>
      </c>
      <c r="E37" s="14">
        <v>201521435</v>
      </c>
      <c r="F37" s="5" t="s">
        <v>65</v>
      </c>
      <c r="G37" s="5"/>
      <c r="H37" s="5">
        <v>2</v>
      </c>
      <c r="I37" s="5">
        <v>7</v>
      </c>
      <c r="J37" s="5">
        <v>6</v>
      </c>
      <c r="K37" s="5">
        <v>5</v>
      </c>
      <c r="L37" s="5">
        <v>6</v>
      </c>
      <c r="M37" s="5">
        <v>5</v>
      </c>
      <c r="N37" s="5">
        <v>10</v>
      </c>
      <c r="O37" s="5">
        <v>10</v>
      </c>
      <c r="P37" s="5">
        <f t="shared" si="1"/>
        <v>49</v>
      </c>
      <c r="Q37" s="15">
        <f t="shared" si="12"/>
        <v>12.566303784695334</v>
      </c>
    </row>
    <row r="38" spans="1:18" ht="15" customHeight="1" x14ac:dyDescent="0.15">
      <c r="A38" s="13">
        <v>35</v>
      </c>
      <c r="B38" s="5" t="s">
        <v>13</v>
      </c>
      <c r="C38" s="5" t="s">
        <v>14</v>
      </c>
      <c r="D38" s="14">
        <v>1</v>
      </c>
      <c r="E38" s="14">
        <v>201521441</v>
      </c>
      <c r="F38" s="5" t="s">
        <v>65</v>
      </c>
      <c r="G38" s="5"/>
      <c r="H38" s="5">
        <v>2</v>
      </c>
      <c r="I38" s="5">
        <f>I37</f>
        <v>7</v>
      </c>
      <c r="J38" s="5">
        <f t="shared" ref="J38:O38" si="13">J37</f>
        <v>6</v>
      </c>
      <c r="K38" s="5">
        <f t="shared" si="13"/>
        <v>5</v>
      </c>
      <c r="L38" s="5">
        <f t="shared" si="13"/>
        <v>6</v>
      </c>
      <c r="M38" s="5">
        <f t="shared" si="13"/>
        <v>5</v>
      </c>
      <c r="N38" s="5">
        <f t="shared" si="13"/>
        <v>10</v>
      </c>
      <c r="O38" s="5">
        <f t="shared" si="13"/>
        <v>10</v>
      </c>
      <c r="P38" s="5">
        <f t="shared" si="1"/>
        <v>49</v>
      </c>
      <c r="Q38" s="15">
        <f t="shared" si="12"/>
        <v>12.566303784695334</v>
      </c>
    </row>
    <row r="39" spans="1:18" ht="15" customHeight="1" x14ac:dyDescent="0.15">
      <c r="A39" s="13">
        <v>36</v>
      </c>
      <c r="B39" s="17" t="s">
        <v>13</v>
      </c>
      <c r="C39" s="17" t="s">
        <v>14</v>
      </c>
      <c r="D39" s="16">
        <v>1</v>
      </c>
      <c r="E39" s="16">
        <v>201521442</v>
      </c>
      <c r="F39" s="17" t="s">
        <v>66</v>
      </c>
      <c r="G39" s="17"/>
      <c r="H39" s="17">
        <v>2</v>
      </c>
      <c r="I39" s="17">
        <v>7</v>
      </c>
      <c r="J39" s="17">
        <v>0</v>
      </c>
      <c r="K39" s="17">
        <v>8</v>
      </c>
      <c r="L39" s="17">
        <v>17</v>
      </c>
      <c r="M39" s="17">
        <v>17</v>
      </c>
      <c r="N39" s="17">
        <v>15</v>
      </c>
      <c r="O39" s="17">
        <v>10</v>
      </c>
      <c r="P39" s="17">
        <f t="shared" si="1"/>
        <v>74</v>
      </c>
      <c r="Q39" s="15">
        <f t="shared" si="12"/>
        <v>17.566303784695332</v>
      </c>
    </row>
    <row r="40" spans="1:18" ht="15" customHeight="1" x14ac:dyDescent="0.15">
      <c r="A40" s="13">
        <v>37</v>
      </c>
      <c r="B40" s="5" t="s">
        <v>13</v>
      </c>
      <c r="C40" s="5" t="s">
        <v>14</v>
      </c>
      <c r="D40" s="14">
        <v>2</v>
      </c>
      <c r="E40" s="14">
        <v>201221436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>
        <f t="shared" si="1"/>
        <v>0</v>
      </c>
      <c r="Q40" s="15">
        <f t="shared" si="12"/>
        <v>0</v>
      </c>
    </row>
    <row r="41" spans="1:18" ht="15" customHeight="1" x14ac:dyDescent="0.15">
      <c r="A41" s="13">
        <v>38</v>
      </c>
      <c r="B41" s="5" t="s">
        <v>13</v>
      </c>
      <c r="C41" s="5" t="s">
        <v>14</v>
      </c>
      <c r="D41" s="14">
        <v>2</v>
      </c>
      <c r="E41" s="14">
        <v>201221678</v>
      </c>
      <c r="F41" s="5" t="s">
        <v>67</v>
      </c>
      <c r="G41" s="5"/>
      <c r="H41" s="5">
        <v>1</v>
      </c>
      <c r="I41" s="5">
        <v>5</v>
      </c>
      <c r="J41" s="5">
        <v>0</v>
      </c>
      <c r="K41" s="5">
        <v>7</v>
      </c>
      <c r="L41" s="5">
        <v>5</v>
      </c>
      <c r="M41" s="5">
        <v>5</v>
      </c>
      <c r="N41" s="5">
        <v>10</v>
      </c>
      <c r="O41" s="5">
        <v>10</v>
      </c>
      <c r="P41" s="5">
        <f t="shared" si="1"/>
        <v>42</v>
      </c>
      <c r="Q41" s="15">
        <f t="shared" si="12"/>
        <v>12.049455677043001</v>
      </c>
      <c r="R41" s="12" t="s">
        <v>68</v>
      </c>
    </row>
    <row r="42" spans="1:18" ht="15" customHeight="1" x14ac:dyDescent="0.15">
      <c r="A42" s="13">
        <v>39</v>
      </c>
      <c r="B42" s="5" t="s">
        <v>13</v>
      </c>
      <c r="C42" s="5" t="s">
        <v>14</v>
      </c>
      <c r="D42" s="14">
        <v>2</v>
      </c>
      <c r="E42" s="14">
        <v>201221957</v>
      </c>
      <c r="F42" s="5" t="s">
        <v>69</v>
      </c>
      <c r="G42" s="5"/>
      <c r="H42" s="5">
        <v>1</v>
      </c>
      <c r="I42" s="5">
        <v>7</v>
      </c>
      <c r="J42" s="5">
        <v>0</v>
      </c>
      <c r="K42" s="5">
        <v>5</v>
      </c>
      <c r="L42" s="5">
        <v>10</v>
      </c>
      <c r="M42" s="5">
        <v>10</v>
      </c>
      <c r="N42" s="5">
        <v>10</v>
      </c>
      <c r="O42" s="5">
        <v>0</v>
      </c>
      <c r="P42" s="5">
        <f t="shared" si="1"/>
        <v>42</v>
      </c>
      <c r="Q42" s="15">
        <f t="shared" si="12"/>
        <v>12.049455677043001</v>
      </c>
    </row>
    <row r="43" spans="1:18" ht="15" customHeight="1" x14ac:dyDescent="0.15">
      <c r="A43" s="13">
        <v>40</v>
      </c>
      <c r="B43" s="5" t="s">
        <v>13</v>
      </c>
      <c r="C43" s="5" t="s">
        <v>14</v>
      </c>
      <c r="D43" s="14">
        <v>3</v>
      </c>
      <c r="E43" s="14">
        <v>200920619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>
        <f t="shared" si="1"/>
        <v>0</v>
      </c>
      <c r="Q43" s="15">
        <f t="shared" si="12"/>
        <v>0</v>
      </c>
    </row>
    <row r="44" spans="1:18" ht="15" customHeight="1" x14ac:dyDescent="0.15">
      <c r="A44" s="13">
        <v>41</v>
      </c>
      <c r="B44" s="17" t="s">
        <v>13</v>
      </c>
      <c r="C44" s="17" t="s">
        <v>14</v>
      </c>
      <c r="D44" s="16">
        <v>4</v>
      </c>
      <c r="E44" s="16">
        <v>200920654</v>
      </c>
      <c r="F44" s="17" t="s">
        <v>70</v>
      </c>
      <c r="G44" s="17"/>
      <c r="H44" s="17">
        <v>1</v>
      </c>
      <c r="I44" s="17">
        <v>9</v>
      </c>
      <c r="J44" s="17">
        <v>7</v>
      </c>
      <c r="K44" s="17">
        <v>7</v>
      </c>
      <c r="L44" s="17">
        <v>18</v>
      </c>
      <c r="M44" s="17">
        <v>18</v>
      </c>
      <c r="N44" s="17">
        <v>15</v>
      </c>
      <c r="O44" s="17">
        <v>10</v>
      </c>
      <c r="P44" s="19">
        <f t="shared" si="1"/>
        <v>84</v>
      </c>
      <c r="Q44" s="15">
        <f t="shared" si="12"/>
        <v>20</v>
      </c>
    </row>
    <row r="45" spans="1:18" ht="15" customHeight="1" x14ac:dyDescent="0.15">
      <c r="A45" s="13">
        <v>42</v>
      </c>
      <c r="B45" s="5" t="s">
        <v>25</v>
      </c>
      <c r="C45" s="5" t="s">
        <v>26</v>
      </c>
      <c r="D45" s="14">
        <v>1</v>
      </c>
      <c r="E45" s="14">
        <v>201521452</v>
      </c>
      <c r="F45" s="5" t="s">
        <v>71</v>
      </c>
      <c r="G45" s="5"/>
      <c r="H45" s="5">
        <v>2</v>
      </c>
      <c r="I45" s="5">
        <v>8</v>
      </c>
      <c r="J45" s="5">
        <v>8</v>
      </c>
      <c r="K45" s="5">
        <v>8</v>
      </c>
      <c r="L45" s="5">
        <v>10</v>
      </c>
      <c r="M45" s="5">
        <v>10</v>
      </c>
      <c r="N45" s="5">
        <v>10</v>
      </c>
      <c r="O45" s="5">
        <v>0</v>
      </c>
      <c r="P45" s="5">
        <f t="shared" si="1"/>
        <v>54</v>
      </c>
      <c r="Q45" s="15">
        <f t="shared" si="12"/>
        <v>13.566303784695332</v>
      </c>
    </row>
    <row r="46" spans="1:18" ht="15" customHeight="1" x14ac:dyDescent="0.15">
      <c r="A46" s="13">
        <v>43</v>
      </c>
      <c r="B46" s="5" t="s">
        <v>25</v>
      </c>
      <c r="C46" s="5" t="s">
        <v>26</v>
      </c>
      <c r="D46" s="14">
        <v>1</v>
      </c>
      <c r="E46" s="14">
        <v>201521453</v>
      </c>
      <c r="F46" s="5" t="s">
        <v>72</v>
      </c>
      <c r="G46" s="5"/>
      <c r="H46" s="5">
        <v>2</v>
      </c>
      <c r="I46" s="5">
        <v>8</v>
      </c>
      <c r="J46" s="5">
        <v>0</v>
      </c>
      <c r="K46" s="5">
        <v>8</v>
      </c>
      <c r="L46" s="5">
        <v>10</v>
      </c>
      <c r="M46" s="5">
        <v>10</v>
      </c>
      <c r="N46" s="5">
        <v>10</v>
      </c>
      <c r="O46" s="5">
        <v>10</v>
      </c>
      <c r="P46" s="5">
        <f t="shared" si="1"/>
        <v>56</v>
      </c>
      <c r="Q46" s="15">
        <f t="shared" si="12"/>
        <v>13.966303784695333</v>
      </c>
    </row>
    <row r="47" spans="1:18" ht="15" customHeight="1" x14ac:dyDescent="0.15">
      <c r="A47" s="13">
        <v>44</v>
      </c>
      <c r="B47" s="5" t="s">
        <v>25</v>
      </c>
      <c r="C47" s="5" t="s">
        <v>26</v>
      </c>
      <c r="D47" s="14">
        <v>1</v>
      </c>
      <c r="E47" s="14">
        <v>201521454</v>
      </c>
      <c r="F47" s="5" t="s">
        <v>73</v>
      </c>
      <c r="G47" s="5"/>
      <c r="H47" s="5">
        <v>1</v>
      </c>
      <c r="I47" s="5">
        <v>10</v>
      </c>
      <c r="J47" s="5">
        <v>8</v>
      </c>
      <c r="K47" s="5">
        <v>7</v>
      </c>
      <c r="L47" s="5">
        <v>5</v>
      </c>
      <c r="M47" s="5">
        <v>5</v>
      </c>
      <c r="N47" s="5">
        <v>10</v>
      </c>
      <c r="O47" s="5">
        <v>0</v>
      </c>
      <c r="P47" s="5">
        <f t="shared" si="1"/>
        <v>45</v>
      </c>
      <c r="Q47" s="15">
        <f t="shared" si="12"/>
        <v>12.649455677043001</v>
      </c>
    </row>
    <row r="48" spans="1:18" ht="15" customHeight="1" x14ac:dyDescent="0.15">
      <c r="A48" s="13">
        <v>45</v>
      </c>
      <c r="B48" s="5" t="s">
        <v>25</v>
      </c>
      <c r="C48" s="5" t="s">
        <v>26</v>
      </c>
      <c r="D48" s="14">
        <v>1</v>
      </c>
      <c r="E48" s="14">
        <v>201521455</v>
      </c>
      <c r="F48" s="5" t="s">
        <v>74</v>
      </c>
      <c r="G48" s="5"/>
      <c r="H48" s="5">
        <v>3</v>
      </c>
      <c r="I48" s="5">
        <v>9</v>
      </c>
      <c r="J48" s="5">
        <v>0</v>
      </c>
      <c r="K48" s="5">
        <v>8</v>
      </c>
      <c r="L48" s="5">
        <v>5</v>
      </c>
      <c r="M48" s="5">
        <v>5</v>
      </c>
      <c r="N48" s="5">
        <v>10</v>
      </c>
      <c r="O48" s="5">
        <v>10</v>
      </c>
      <c r="P48" s="5">
        <f t="shared" si="1"/>
        <v>47</v>
      </c>
      <c r="Q48" s="15">
        <f t="shared" si="12"/>
        <v>9.4</v>
      </c>
    </row>
    <row r="49" spans="1:18" ht="22.5" customHeight="1" x14ac:dyDescent="0.15">
      <c r="A49" s="13">
        <v>46</v>
      </c>
      <c r="B49" s="5" t="s">
        <v>25</v>
      </c>
      <c r="C49" s="5" t="s">
        <v>26</v>
      </c>
      <c r="D49" s="14">
        <v>1</v>
      </c>
      <c r="E49" s="14">
        <v>201521456</v>
      </c>
      <c r="F49" s="5" t="s">
        <v>75</v>
      </c>
      <c r="G49" s="5"/>
      <c r="H49" s="5">
        <v>3</v>
      </c>
      <c r="I49" s="5">
        <v>8</v>
      </c>
      <c r="J49" s="5">
        <v>0</v>
      </c>
      <c r="K49" s="5">
        <v>10</v>
      </c>
      <c r="L49" s="5">
        <v>8</v>
      </c>
      <c r="M49" s="5">
        <v>8</v>
      </c>
      <c r="N49" s="5">
        <v>10</v>
      </c>
      <c r="O49" s="5">
        <v>10</v>
      </c>
      <c r="P49" s="5">
        <f t="shared" si="1"/>
        <v>54</v>
      </c>
      <c r="Q49" s="15">
        <f t="shared" si="12"/>
        <v>10.8</v>
      </c>
    </row>
    <row r="50" spans="1:18" ht="15.75" customHeight="1" x14ac:dyDescent="0.15">
      <c r="A50" s="13">
        <v>47</v>
      </c>
      <c r="B50" s="5" t="s">
        <v>25</v>
      </c>
      <c r="C50" s="5" t="s">
        <v>26</v>
      </c>
      <c r="D50" s="14">
        <v>1</v>
      </c>
      <c r="E50" s="14">
        <v>201521457</v>
      </c>
      <c r="F50" s="5" t="s">
        <v>71</v>
      </c>
      <c r="G50" s="5"/>
      <c r="H50" s="5">
        <v>2</v>
      </c>
      <c r="I50" s="5">
        <f>I45</f>
        <v>8</v>
      </c>
      <c r="J50" s="5">
        <f t="shared" ref="J50:O50" si="14">J45</f>
        <v>8</v>
      </c>
      <c r="K50" s="5">
        <f t="shared" si="14"/>
        <v>8</v>
      </c>
      <c r="L50" s="5">
        <f t="shared" si="14"/>
        <v>10</v>
      </c>
      <c r="M50" s="5">
        <f t="shared" si="14"/>
        <v>10</v>
      </c>
      <c r="N50" s="5">
        <f t="shared" si="14"/>
        <v>10</v>
      </c>
      <c r="O50" s="5">
        <f t="shared" si="14"/>
        <v>0</v>
      </c>
      <c r="P50" s="5">
        <f t="shared" si="1"/>
        <v>54</v>
      </c>
      <c r="Q50" s="15">
        <f t="shared" si="12"/>
        <v>13.566303784695332</v>
      </c>
    </row>
    <row r="51" spans="1:18" ht="24" customHeight="1" x14ac:dyDescent="0.15">
      <c r="A51" s="13">
        <v>48</v>
      </c>
      <c r="B51" s="5" t="s">
        <v>25</v>
      </c>
      <c r="C51" s="5" t="s">
        <v>26</v>
      </c>
      <c r="D51" s="14">
        <v>1</v>
      </c>
      <c r="E51" s="14">
        <v>201521458</v>
      </c>
      <c r="F51" s="5" t="s">
        <v>75</v>
      </c>
      <c r="G51" s="5"/>
      <c r="H51" s="5">
        <v>3</v>
      </c>
      <c r="I51" s="5">
        <f>I49</f>
        <v>8</v>
      </c>
      <c r="J51" s="5">
        <f t="shared" ref="J51:O51" si="15">J49</f>
        <v>0</v>
      </c>
      <c r="K51" s="5">
        <f t="shared" si="15"/>
        <v>10</v>
      </c>
      <c r="L51" s="5">
        <f t="shared" si="15"/>
        <v>8</v>
      </c>
      <c r="M51" s="5">
        <f t="shared" si="15"/>
        <v>8</v>
      </c>
      <c r="N51" s="5">
        <f t="shared" si="15"/>
        <v>10</v>
      </c>
      <c r="O51" s="5">
        <f t="shared" si="15"/>
        <v>10</v>
      </c>
      <c r="P51" s="5">
        <f t="shared" si="1"/>
        <v>54</v>
      </c>
      <c r="Q51" s="15">
        <f t="shared" si="12"/>
        <v>10.8</v>
      </c>
    </row>
    <row r="52" spans="1:18" ht="15" customHeight="1" x14ac:dyDescent="0.15">
      <c r="A52" s="13">
        <v>49</v>
      </c>
      <c r="B52" s="5" t="s">
        <v>25</v>
      </c>
      <c r="C52" s="5" t="s">
        <v>26</v>
      </c>
      <c r="D52" s="14">
        <v>1</v>
      </c>
      <c r="E52" s="14">
        <v>201521461</v>
      </c>
      <c r="F52" s="5" t="s">
        <v>74</v>
      </c>
      <c r="G52" s="5"/>
      <c r="H52" s="5">
        <v>3</v>
      </c>
      <c r="I52" s="5">
        <f>I48</f>
        <v>9</v>
      </c>
      <c r="J52" s="5">
        <f t="shared" ref="J52:O52" si="16">J48</f>
        <v>0</v>
      </c>
      <c r="K52" s="5">
        <f t="shared" si="16"/>
        <v>8</v>
      </c>
      <c r="L52" s="5">
        <f t="shared" si="16"/>
        <v>5</v>
      </c>
      <c r="M52" s="5">
        <f t="shared" si="16"/>
        <v>5</v>
      </c>
      <c r="N52" s="5">
        <f t="shared" si="16"/>
        <v>10</v>
      </c>
      <c r="O52" s="5">
        <f t="shared" si="16"/>
        <v>10</v>
      </c>
      <c r="P52" s="5">
        <f t="shared" si="1"/>
        <v>47</v>
      </c>
      <c r="Q52" s="15">
        <f t="shared" si="12"/>
        <v>9.4</v>
      </c>
    </row>
    <row r="53" spans="1:18" ht="15" customHeight="1" x14ac:dyDescent="0.15">
      <c r="A53" s="13">
        <v>50</v>
      </c>
      <c r="B53" s="5" t="s">
        <v>25</v>
      </c>
      <c r="C53" s="5" t="s">
        <v>26</v>
      </c>
      <c r="D53" s="14">
        <v>1</v>
      </c>
      <c r="E53" s="14">
        <v>201521462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>
        <f t="shared" si="1"/>
        <v>0</v>
      </c>
      <c r="Q53" s="15">
        <f t="shared" si="12"/>
        <v>0</v>
      </c>
    </row>
    <row r="54" spans="1:18" ht="15" customHeight="1" x14ac:dyDescent="0.15">
      <c r="A54" s="13">
        <v>51</v>
      </c>
      <c r="B54" s="5" t="s">
        <v>25</v>
      </c>
      <c r="C54" s="5" t="s">
        <v>26</v>
      </c>
      <c r="D54" s="14">
        <v>1</v>
      </c>
      <c r="E54" s="14">
        <v>201521464</v>
      </c>
      <c r="F54" s="5" t="s">
        <v>76</v>
      </c>
      <c r="G54" s="5"/>
      <c r="H54" s="5">
        <v>2</v>
      </c>
      <c r="I54" s="5">
        <v>8</v>
      </c>
      <c r="J54" s="5">
        <v>8</v>
      </c>
      <c r="K54" s="5">
        <v>10</v>
      </c>
      <c r="L54" s="5">
        <v>5</v>
      </c>
      <c r="M54" s="5">
        <v>5</v>
      </c>
      <c r="N54" s="5">
        <v>10</v>
      </c>
      <c r="O54" s="5">
        <v>0</v>
      </c>
      <c r="P54" s="5">
        <f t="shared" si="1"/>
        <v>46</v>
      </c>
      <c r="Q54" s="15">
        <f t="shared" si="12"/>
        <v>11.966303784695334</v>
      </c>
      <c r="R54" s="12" t="s">
        <v>77</v>
      </c>
    </row>
    <row r="55" spans="1:18" ht="15" customHeight="1" x14ac:dyDescent="0.15">
      <c r="A55" s="13">
        <v>52</v>
      </c>
      <c r="B55" s="5" t="s">
        <v>25</v>
      </c>
      <c r="C55" s="5" t="s">
        <v>26</v>
      </c>
      <c r="D55" s="14">
        <v>1</v>
      </c>
      <c r="E55" s="14">
        <v>201521465</v>
      </c>
      <c r="F55" s="5" t="s">
        <v>78</v>
      </c>
      <c r="G55" s="5"/>
      <c r="H55" s="5">
        <v>2</v>
      </c>
      <c r="I55" s="5">
        <v>8</v>
      </c>
      <c r="J55" s="5">
        <v>8</v>
      </c>
      <c r="K55" s="5">
        <v>7</v>
      </c>
      <c r="L55" s="5">
        <v>5</v>
      </c>
      <c r="M55" s="5">
        <v>5</v>
      </c>
      <c r="N55" s="5">
        <v>10</v>
      </c>
      <c r="O55" s="5">
        <v>0</v>
      </c>
      <c r="P55" s="5">
        <f t="shared" si="1"/>
        <v>43</v>
      </c>
      <c r="Q55" s="15">
        <f t="shared" si="12"/>
        <v>11.366303784695335</v>
      </c>
    </row>
    <row r="56" spans="1:18" ht="15" customHeight="1" x14ac:dyDescent="0.15">
      <c r="A56" s="13">
        <v>53</v>
      </c>
      <c r="B56" s="17" t="s">
        <v>25</v>
      </c>
      <c r="C56" s="17" t="s">
        <v>26</v>
      </c>
      <c r="D56" s="16">
        <v>1</v>
      </c>
      <c r="E56" s="16">
        <v>201521467</v>
      </c>
      <c r="F56" s="17" t="s">
        <v>66</v>
      </c>
      <c r="G56" s="17"/>
      <c r="H56" s="17">
        <f>H39</f>
        <v>2</v>
      </c>
      <c r="I56" s="17">
        <f t="shared" ref="I56:O56" si="17">I39</f>
        <v>7</v>
      </c>
      <c r="J56" s="17">
        <f t="shared" si="17"/>
        <v>0</v>
      </c>
      <c r="K56" s="17">
        <f t="shared" si="17"/>
        <v>8</v>
      </c>
      <c r="L56" s="17">
        <f t="shared" si="17"/>
        <v>17</v>
      </c>
      <c r="M56" s="17">
        <f t="shared" si="17"/>
        <v>17</v>
      </c>
      <c r="N56" s="17">
        <f t="shared" si="17"/>
        <v>15</v>
      </c>
      <c r="O56" s="17">
        <f t="shared" si="17"/>
        <v>10</v>
      </c>
      <c r="P56" s="17">
        <f t="shared" si="1"/>
        <v>74</v>
      </c>
      <c r="Q56" s="15">
        <f t="shared" si="12"/>
        <v>17.566303784695332</v>
      </c>
      <c r="R56" s="12">
        <v>5</v>
      </c>
    </row>
    <row r="57" spans="1:18" ht="15" customHeight="1" x14ac:dyDescent="0.15">
      <c r="A57" s="13">
        <v>54</v>
      </c>
      <c r="B57" s="5" t="s">
        <v>25</v>
      </c>
      <c r="C57" s="5" t="s">
        <v>26</v>
      </c>
      <c r="D57" s="14">
        <v>1</v>
      </c>
      <c r="E57" s="14">
        <v>201521468</v>
      </c>
      <c r="F57" s="5" t="s">
        <v>92</v>
      </c>
      <c r="G57" s="5"/>
      <c r="H57" s="5">
        <v>2</v>
      </c>
      <c r="I57" s="5">
        <v>7</v>
      </c>
      <c r="J57" s="5">
        <v>0</v>
      </c>
      <c r="K57" s="5">
        <v>9</v>
      </c>
      <c r="L57" s="5">
        <v>5</v>
      </c>
      <c r="M57" s="5">
        <v>5</v>
      </c>
      <c r="N57" s="5">
        <v>15</v>
      </c>
      <c r="O57" s="5">
        <v>10</v>
      </c>
      <c r="P57" s="5">
        <f t="shared" si="1"/>
        <v>51</v>
      </c>
      <c r="Q57" s="15">
        <f t="shared" si="12"/>
        <v>12.966303784695333</v>
      </c>
      <c r="R57" s="18" t="s">
        <v>90</v>
      </c>
    </row>
    <row r="58" spans="1:18" ht="15" customHeight="1" x14ac:dyDescent="0.15">
      <c r="A58" s="13">
        <v>55</v>
      </c>
      <c r="B58" s="5" t="s">
        <v>25</v>
      </c>
      <c r="C58" s="5" t="s">
        <v>26</v>
      </c>
      <c r="D58" s="14">
        <v>1</v>
      </c>
      <c r="E58" s="14">
        <v>201521469</v>
      </c>
      <c r="F58" s="5" t="s">
        <v>74</v>
      </c>
      <c r="G58" s="5"/>
      <c r="H58" s="5">
        <v>3</v>
      </c>
      <c r="I58" s="5">
        <f t="shared" ref="I58:O58" si="18">I48</f>
        <v>9</v>
      </c>
      <c r="J58" s="5">
        <f t="shared" si="18"/>
        <v>0</v>
      </c>
      <c r="K58" s="5">
        <f t="shared" si="18"/>
        <v>8</v>
      </c>
      <c r="L58" s="5">
        <f t="shared" si="18"/>
        <v>5</v>
      </c>
      <c r="M58" s="5">
        <f t="shared" si="18"/>
        <v>5</v>
      </c>
      <c r="N58" s="5">
        <f t="shared" si="18"/>
        <v>10</v>
      </c>
      <c r="O58" s="5">
        <f t="shared" si="18"/>
        <v>10</v>
      </c>
      <c r="P58" s="5">
        <f t="shared" si="1"/>
        <v>47</v>
      </c>
      <c r="Q58" s="15">
        <f t="shared" si="12"/>
        <v>9.4</v>
      </c>
    </row>
    <row r="59" spans="1:18" ht="15" customHeight="1" x14ac:dyDescent="0.15">
      <c r="A59" s="13">
        <v>56</v>
      </c>
      <c r="B59" s="5" t="s">
        <v>25</v>
      </c>
      <c r="C59" s="5" t="s">
        <v>26</v>
      </c>
      <c r="D59" s="14">
        <v>1</v>
      </c>
      <c r="E59" s="14">
        <v>201521470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>
        <f t="shared" si="1"/>
        <v>0</v>
      </c>
      <c r="Q59" s="15">
        <f t="shared" si="12"/>
        <v>0</v>
      </c>
    </row>
    <row r="60" spans="1:18" ht="15" customHeight="1" x14ac:dyDescent="0.15">
      <c r="A60" s="13">
        <v>57</v>
      </c>
      <c r="B60" s="5" t="s">
        <v>25</v>
      </c>
      <c r="C60" s="5" t="s">
        <v>26</v>
      </c>
      <c r="D60" s="14">
        <v>1</v>
      </c>
      <c r="E60" s="14">
        <v>201521471</v>
      </c>
      <c r="F60" s="5" t="s">
        <v>76</v>
      </c>
      <c r="G60" s="5"/>
      <c r="H60" s="5">
        <v>2</v>
      </c>
      <c r="I60" s="5">
        <f t="shared" ref="I60:O60" si="19">I54</f>
        <v>8</v>
      </c>
      <c r="J60" s="5">
        <f t="shared" si="19"/>
        <v>8</v>
      </c>
      <c r="K60" s="5">
        <f t="shared" si="19"/>
        <v>10</v>
      </c>
      <c r="L60" s="5">
        <f t="shared" si="19"/>
        <v>5</v>
      </c>
      <c r="M60" s="5">
        <f t="shared" si="19"/>
        <v>5</v>
      </c>
      <c r="N60" s="5">
        <f t="shared" si="19"/>
        <v>10</v>
      </c>
      <c r="O60" s="5">
        <f t="shared" si="19"/>
        <v>0</v>
      </c>
      <c r="P60" s="5">
        <f t="shared" si="1"/>
        <v>46</v>
      </c>
      <c r="Q60" s="15">
        <f t="shared" si="12"/>
        <v>11.966303784695334</v>
      </c>
    </row>
    <row r="61" spans="1:18" ht="15" customHeight="1" x14ac:dyDescent="0.15">
      <c r="A61" s="13">
        <v>58</v>
      </c>
      <c r="B61" s="5" t="s">
        <v>25</v>
      </c>
      <c r="C61" s="5" t="s">
        <v>26</v>
      </c>
      <c r="D61" s="14">
        <v>1</v>
      </c>
      <c r="E61" s="14">
        <v>201521472</v>
      </c>
      <c r="F61" s="5" t="s">
        <v>79</v>
      </c>
      <c r="G61" s="5"/>
      <c r="H61" s="5">
        <v>2</v>
      </c>
      <c r="I61" s="5">
        <v>5</v>
      </c>
      <c r="J61" s="5">
        <v>0</v>
      </c>
      <c r="K61" s="5">
        <v>7</v>
      </c>
      <c r="L61" s="5">
        <v>5</v>
      </c>
      <c r="M61" s="5">
        <v>5</v>
      </c>
      <c r="N61" s="5">
        <v>10</v>
      </c>
      <c r="O61" s="5">
        <v>10</v>
      </c>
      <c r="P61" s="5">
        <f t="shared" si="1"/>
        <v>42</v>
      </c>
      <c r="Q61" s="15">
        <f t="shared" si="12"/>
        <v>11.166303784695334</v>
      </c>
    </row>
    <row r="62" spans="1:18" ht="15" customHeight="1" x14ac:dyDescent="0.15">
      <c r="A62" s="13">
        <v>59</v>
      </c>
      <c r="B62" s="5" t="s">
        <v>25</v>
      </c>
      <c r="C62" s="5" t="s">
        <v>26</v>
      </c>
      <c r="D62" s="14">
        <v>1</v>
      </c>
      <c r="E62" s="14">
        <v>201521474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>
        <f t="shared" si="1"/>
        <v>0</v>
      </c>
      <c r="Q62" s="15">
        <f t="shared" si="12"/>
        <v>0</v>
      </c>
    </row>
    <row r="63" spans="1:18" ht="15" customHeight="1" x14ac:dyDescent="0.15">
      <c r="A63" s="13">
        <v>60</v>
      </c>
      <c r="B63" s="5" t="s">
        <v>25</v>
      </c>
      <c r="C63" s="5" t="s">
        <v>26</v>
      </c>
      <c r="D63" s="14">
        <v>1</v>
      </c>
      <c r="E63" s="14">
        <v>201521477</v>
      </c>
      <c r="F63" s="5" t="s">
        <v>81</v>
      </c>
      <c r="G63" s="5"/>
      <c r="H63" s="5">
        <v>3</v>
      </c>
      <c r="I63" s="5">
        <v>8</v>
      </c>
      <c r="J63" s="5">
        <v>0</v>
      </c>
      <c r="K63" s="5">
        <v>10</v>
      </c>
      <c r="L63" s="5">
        <v>13</v>
      </c>
      <c r="M63" s="5">
        <v>13</v>
      </c>
      <c r="N63" s="5">
        <v>15</v>
      </c>
      <c r="O63" s="5">
        <v>10</v>
      </c>
      <c r="P63" s="5">
        <f t="shared" si="1"/>
        <v>69</v>
      </c>
      <c r="Q63" s="15">
        <f t="shared" si="12"/>
        <v>13.8</v>
      </c>
      <c r="R63" s="12" t="s">
        <v>87</v>
      </c>
    </row>
    <row r="64" spans="1:18" ht="15" customHeight="1" x14ac:dyDescent="0.15">
      <c r="A64" s="13">
        <v>61</v>
      </c>
      <c r="B64" s="5" t="s">
        <v>25</v>
      </c>
      <c r="C64" s="5" t="s">
        <v>26</v>
      </c>
      <c r="D64" s="14">
        <v>1</v>
      </c>
      <c r="E64" s="14">
        <v>201521478</v>
      </c>
      <c r="F64" s="5" t="s">
        <v>78</v>
      </c>
      <c r="G64" s="5"/>
      <c r="H64" s="5">
        <v>2</v>
      </c>
      <c r="I64" s="5">
        <f t="shared" ref="I64:O64" si="20">I55</f>
        <v>8</v>
      </c>
      <c r="J64" s="5">
        <f t="shared" si="20"/>
        <v>8</v>
      </c>
      <c r="K64" s="5">
        <f t="shared" si="20"/>
        <v>7</v>
      </c>
      <c r="L64" s="5">
        <f t="shared" si="20"/>
        <v>5</v>
      </c>
      <c r="M64" s="5">
        <f t="shared" si="20"/>
        <v>5</v>
      </c>
      <c r="N64" s="5">
        <f t="shared" si="20"/>
        <v>10</v>
      </c>
      <c r="O64" s="5">
        <f t="shared" si="20"/>
        <v>0</v>
      </c>
      <c r="P64" s="5">
        <f t="shared" si="1"/>
        <v>43</v>
      </c>
      <c r="Q64" s="15">
        <f t="shared" si="12"/>
        <v>11.366303784695335</v>
      </c>
    </row>
    <row r="65" spans="1:18" ht="15" customHeight="1" x14ac:dyDescent="0.15">
      <c r="A65" s="13">
        <v>62</v>
      </c>
      <c r="B65" s="5" t="s">
        <v>25</v>
      </c>
      <c r="C65" s="5" t="s">
        <v>26</v>
      </c>
      <c r="D65" s="14">
        <v>1</v>
      </c>
      <c r="E65" s="14">
        <v>201521479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>
        <f t="shared" si="1"/>
        <v>0</v>
      </c>
      <c r="Q65" s="15">
        <f t="shared" si="12"/>
        <v>0</v>
      </c>
    </row>
    <row r="66" spans="1:18" ht="15" customHeight="1" x14ac:dyDescent="0.15">
      <c r="A66" s="13">
        <v>63</v>
      </c>
      <c r="B66" s="5" t="s">
        <v>25</v>
      </c>
      <c r="C66" s="5" t="s">
        <v>26</v>
      </c>
      <c r="D66" s="14">
        <v>1</v>
      </c>
      <c r="E66" s="14">
        <v>201521480</v>
      </c>
      <c r="F66" s="5" t="s">
        <v>80</v>
      </c>
      <c r="G66" s="5"/>
      <c r="H66" s="5">
        <v>3</v>
      </c>
      <c r="I66" s="5">
        <v>8</v>
      </c>
      <c r="J66" s="5">
        <v>8</v>
      </c>
      <c r="K66" s="5">
        <v>5</v>
      </c>
      <c r="L66" s="5">
        <v>5</v>
      </c>
      <c r="M66" s="5">
        <v>5</v>
      </c>
      <c r="N66" s="5">
        <v>10</v>
      </c>
      <c r="O66" s="5">
        <v>8</v>
      </c>
      <c r="P66" s="5">
        <f t="shared" si="1"/>
        <v>49</v>
      </c>
      <c r="Q66" s="15">
        <f t="shared" si="12"/>
        <v>9.8000000000000007</v>
      </c>
    </row>
    <row r="67" spans="1:18" ht="15" customHeight="1" x14ac:dyDescent="0.15">
      <c r="A67" s="13">
        <v>64</v>
      </c>
      <c r="B67" s="5" t="s">
        <v>25</v>
      </c>
      <c r="C67" s="5" t="s">
        <v>26</v>
      </c>
      <c r="D67" s="14">
        <v>1</v>
      </c>
      <c r="E67" s="14">
        <v>201521481</v>
      </c>
      <c r="F67" s="5" t="s">
        <v>81</v>
      </c>
      <c r="G67" s="5"/>
      <c r="H67" s="5">
        <v>3</v>
      </c>
      <c r="I67" s="5">
        <f>I63</f>
        <v>8</v>
      </c>
      <c r="J67" s="5">
        <f t="shared" ref="J67:O67" si="21">J63</f>
        <v>0</v>
      </c>
      <c r="K67" s="5">
        <f t="shared" si="21"/>
        <v>10</v>
      </c>
      <c r="L67" s="5">
        <f t="shared" si="21"/>
        <v>13</v>
      </c>
      <c r="M67" s="5">
        <f t="shared" si="21"/>
        <v>13</v>
      </c>
      <c r="N67" s="5">
        <f t="shared" si="21"/>
        <v>15</v>
      </c>
      <c r="O67" s="5">
        <f t="shared" si="21"/>
        <v>10</v>
      </c>
      <c r="P67" s="5">
        <f t="shared" si="1"/>
        <v>69</v>
      </c>
      <c r="Q67" s="15">
        <f t="shared" si="12"/>
        <v>13.8</v>
      </c>
    </row>
    <row r="68" spans="1:18" ht="15" customHeight="1" x14ac:dyDescent="0.15">
      <c r="A68" s="13">
        <v>65</v>
      </c>
      <c r="B68" s="5" t="s">
        <v>25</v>
      </c>
      <c r="C68" s="5" t="s">
        <v>26</v>
      </c>
      <c r="D68" s="14">
        <v>1</v>
      </c>
      <c r="E68" s="14">
        <v>201521482</v>
      </c>
      <c r="F68" s="5" t="s">
        <v>79</v>
      </c>
      <c r="G68" s="5"/>
      <c r="H68" s="5">
        <v>2</v>
      </c>
      <c r="I68" s="5">
        <f>I61</f>
        <v>5</v>
      </c>
      <c r="J68" s="5">
        <f t="shared" ref="J68:O68" si="22">J61</f>
        <v>0</v>
      </c>
      <c r="K68" s="5">
        <f t="shared" si="22"/>
        <v>7</v>
      </c>
      <c r="L68" s="5">
        <f t="shared" si="22"/>
        <v>5</v>
      </c>
      <c r="M68" s="5">
        <f t="shared" si="22"/>
        <v>5</v>
      </c>
      <c r="N68" s="5">
        <f t="shared" si="22"/>
        <v>10</v>
      </c>
      <c r="O68" s="5">
        <f t="shared" si="22"/>
        <v>10</v>
      </c>
      <c r="P68" s="5">
        <f t="shared" si="1"/>
        <v>42</v>
      </c>
      <c r="Q68" s="15">
        <f t="shared" ref="Q68:Q81" si="23">IF(IF(P68=0,0, IF(H68=1, P68+$P$82/2+5, IF(H68=2, P68+$P$82/3+5, P68) )) &gt; 100,100,IF(P68=0,0, IF(H68=1, P68+$P$82/2+5, IF(H68=2, P68+$P$82/3+5, P68) )) )/5</f>
        <v>11.166303784695334</v>
      </c>
    </row>
    <row r="69" spans="1:18" ht="15" customHeight="1" x14ac:dyDescent="0.15">
      <c r="A69" s="13">
        <v>66</v>
      </c>
      <c r="B69" s="5" t="s">
        <v>25</v>
      </c>
      <c r="C69" s="5" t="s">
        <v>26</v>
      </c>
      <c r="D69" s="14">
        <v>1</v>
      </c>
      <c r="E69" s="14">
        <v>201521484</v>
      </c>
      <c r="F69" s="5" t="s">
        <v>92</v>
      </c>
      <c r="G69" s="5"/>
      <c r="H69" s="5">
        <v>2</v>
      </c>
      <c r="I69" s="5">
        <f t="shared" ref="I69:O69" si="24">I57</f>
        <v>7</v>
      </c>
      <c r="J69" s="5">
        <f t="shared" si="24"/>
        <v>0</v>
      </c>
      <c r="K69" s="5">
        <f t="shared" si="24"/>
        <v>9</v>
      </c>
      <c r="L69" s="5">
        <f t="shared" si="24"/>
        <v>5</v>
      </c>
      <c r="M69" s="5">
        <f t="shared" si="24"/>
        <v>5</v>
      </c>
      <c r="N69" s="5">
        <f t="shared" si="24"/>
        <v>15</v>
      </c>
      <c r="O69" s="5">
        <f t="shared" si="24"/>
        <v>10</v>
      </c>
      <c r="P69" s="5">
        <f t="shared" si="1"/>
        <v>51</v>
      </c>
      <c r="Q69" s="15">
        <f t="shared" si="23"/>
        <v>12.966303784695333</v>
      </c>
      <c r="R69" s="18" t="s">
        <v>90</v>
      </c>
    </row>
    <row r="70" spans="1:18" ht="15" customHeight="1" x14ac:dyDescent="0.15">
      <c r="A70" s="13">
        <v>67</v>
      </c>
      <c r="B70" s="5" t="s">
        <v>25</v>
      </c>
      <c r="C70" s="5" t="s">
        <v>26</v>
      </c>
      <c r="D70" s="14">
        <v>1</v>
      </c>
      <c r="E70" s="14">
        <v>201521485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>
        <f t="shared" ref="P70:P81" si="25">I70+J70+K70+L70+M70+N70+O70</f>
        <v>0</v>
      </c>
      <c r="Q70" s="15">
        <f t="shared" si="23"/>
        <v>0</v>
      </c>
    </row>
    <row r="71" spans="1:18" ht="15" customHeight="1" x14ac:dyDescent="0.15">
      <c r="A71" s="13">
        <v>68</v>
      </c>
      <c r="B71" s="5" t="s">
        <v>25</v>
      </c>
      <c r="C71" s="5" t="s">
        <v>26</v>
      </c>
      <c r="D71" s="14">
        <v>1</v>
      </c>
      <c r="E71" s="14">
        <v>201521486</v>
      </c>
      <c r="F71" s="5" t="s">
        <v>80</v>
      </c>
      <c r="G71" s="5"/>
      <c r="H71" s="5">
        <v>3</v>
      </c>
      <c r="I71" s="5">
        <f>I66</f>
        <v>8</v>
      </c>
      <c r="J71" s="5">
        <f t="shared" ref="J71:O71" si="26">J66</f>
        <v>8</v>
      </c>
      <c r="K71" s="5">
        <f t="shared" si="26"/>
        <v>5</v>
      </c>
      <c r="L71" s="5">
        <f t="shared" si="26"/>
        <v>5</v>
      </c>
      <c r="M71" s="5">
        <f t="shared" si="26"/>
        <v>5</v>
      </c>
      <c r="N71" s="5">
        <f t="shared" si="26"/>
        <v>10</v>
      </c>
      <c r="O71" s="5">
        <f t="shared" si="26"/>
        <v>8</v>
      </c>
      <c r="P71" s="5">
        <f t="shared" si="25"/>
        <v>49</v>
      </c>
      <c r="Q71" s="15">
        <f t="shared" si="23"/>
        <v>9.8000000000000007</v>
      </c>
    </row>
    <row r="72" spans="1:18" ht="15" customHeight="1" x14ac:dyDescent="0.15">
      <c r="A72" s="13">
        <v>69</v>
      </c>
      <c r="B72" s="5" t="s">
        <v>25</v>
      </c>
      <c r="C72" s="5" t="s">
        <v>26</v>
      </c>
      <c r="D72" s="14">
        <v>1</v>
      </c>
      <c r="E72" s="14">
        <v>201521487</v>
      </c>
      <c r="F72" s="5" t="s">
        <v>72</v>
      </c>
      <c r="G72" s="5"/>
      <c r="H72" s="5">
        <v>2</v>
      </c>
      <c r="I72" s="5">
        <f t="shared" ref="I72:O72" si="27">I46</f>
        <v>8</v>
      </c>
      <c r="J72" s="5">
        <f t="shared" si="27"/>
        <v>0</v>
      </c>
      <c r="K72" s="5">
        <f t="shared" si="27"/>
        <v>8</v>
      </c>
      <c r="L72" s="5">
        <f t="shared" si="27"/>
        <v>10</v>
      </c>
      <c r="M72" s="5">
        <f t="shared" si="27"/>
        <v>10</v>
      </c>
      <c r="N72" s="5">
        <f t="shared" si="27"/>
        <v>10</v>
      </c>
      <c r="O72" s="5">
        <f t="shared" si="27"/>
        <v>10</v>
      </c>
      <c r="P72" s="5">
        <f t="shared" si="25"/>
        <v>56</v>
      </c>
      <c r="Q72" s="15">
        <f t="shared" si="23"/>
        <v>13.966303784695333</v>
      </c>
    </row>
    <row r="73" spans="1:18" ht="15" customHeight="1" x14ac:dyDescent="0.15">
      <c r="A73" s="13">
        <v>70</v>
      </c>
      <c r="B73" s="5" t="s">
        <v>25</v>
      </c>
      <c r="C73" s="5" t="s">
        <v>26</v>
      </c>
      <c r="D73" s="14">
        <v>1</v>
      </c>
      <c r="E73" s="14">
        <v>201521488</v>
      </c>
      <c r="F73" s="5" t="s">
        <v>81</v>
      </c>
      <c r="G73" s="5"/>
      <c r="H73" s="5">
        <v>3</v>
      </c>
      <c r="I73" s="5">
        <f>I63</f>
        <v>8</v>
      </c>
      <c r="J73" s="5">
        <f t="shared" ref="J73:O73" si="28">J63</f>
        <v>0</v>
      </c>
      <c r="K73" s="5">
        <f t="shared" si="28"/>
        <v>10</v>
      </c>
      <c r="L73" s="5">
        <f t="shared" si="28"/>
        <v>13</v>
      </c>
      <c r="M73" s="5">
        <f t="shared" si="28"/>
        <v>13</v>
      </c>
      <c r="N73" s="5">
        <f t="shared" si="28"/>
        <v>15</v>
      </c>
      <c r="O73" s="5">
        <f t="shared" si="28"/>
        <v>10</v>
      </c>
      <c r="P73" s="5">
        <f t="shared" si="25"/>
        <v>69</v>
      </c>
      <c r="Q73" s="15">
        <f t="shared" si="23"/>
        <v>13.8</v>
      </c>
    </row>
    <row r="74" spans="1:18" ht="15" customHeight="1" x14ac:dyDescent="0.15">
      <c r="A74" s="13">
        <v>71</v>
      </c>
      <c r="B74" s="5" t="s">
        <v>25</v>
      </c>
      <c r="C74" s="5" t="s">
        <v>26</v>
      </c>
      <c r="D74" s="14">
        <v>1</v>
      </c>
      <c r="E74" s="14">
        <v>201521489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>
        <f t="shared" si="25"/>
        <v>0</v>
      </c>
      <c r="Q74" s="15">
        <f t="shared" si="23"/>
        <v>0</v>
      </c>
    </row>
    <row r="75" spans="1:18" ht="15" customHeight="1" x14ac:dyDescent="0.15">
      <c r="A75" s="13">
        <v>72</v>
      </c>
      <c r="B75" s="5" t="s">
        <v>25</v>
      </c>
      <c r="C75" s="5" t="s">
        <v>26</v>
      </c>
      <c r="D75" s="14">
        <v>1</v>
      </c>
      <c r="E75" s="14">
        <v>201521490</v>
      </c>
      <c r="F75" s="5" t="s">
        <v>61</v>
      </c>
      <c r="G75" s="5"/>
      <c r="H75" s="5">
        <v>2</v>
      </c>
      <c r="I75" s="5">
        <f t="shared" ref="I75:O75" si="29">I22</f>
        <v>8</v>
      </c>
      <c r="J75" s="5">
        <f t="shared" si="29"/>
        <v>8</v>
      </c>
      <c r="K75" s="5">
        <f t="shared" si="29"/>
        <v>5</v>
      </c>
      <c r="L75" s="5">
        <f t="shared" si="29"/>
        <v>10</v>
      </c>
      <c r="M75" s="5">
        <f t="shared" si="29"/>
        <v>10</v>
      </c>
      <c r="N75" s="5">
        <f t="shared" si="29"/>
        <v>15</v>
      </c>
      <c r="O75" s="5">
        <f t="shared" si="29"/>
        <v>10</v>
      </c>
      <c r="P75" s="5">
        <f t="shared" si="25"/>
        <v>66</v>
      </c>
      <c r="Q75" s="15">
        <f t="shared" si="23"/>
        <v>15.966303784695333</v>
      </c>
    </row>
    <row r="76" spans="1:18" ht="15" customHeight="1" x14ac:dyDescent="0.15">
      <c r="A76" s="13">
        <v>73</v>
      </c>
      <c r="B76" s="5" t="s">
        <v>25</v>
      </c>
      <c r="C76" s="5" t="s">
        <v>26</v>
      </c>
      <c r="D76" s="14">
        <v>1</v>
      </c>
      <c r="E76" s="14">
        <v>201521491</v>
      </c>
      <c r="F76" s="5" t="s">
        <v>80</v>
      </c>
      <c r="G76" s="5"/>
      <c r="H76" s="5">
        <v>3</v>
      </c>
      <c r="I76" s="5">
        <f>I66</f>
        <v>8</v>
      </c>
      <c r="J76" s="5">
        <f t="shared" ref="J76:O76" si="30">J66</f>
        <v>8</v>
      </c>
      <c r="K76" s="5">
        <f t="shared" si="30"/>
        <v>5</v>
      </c>
      <c r="L76" s="5">
        <f t="shared" si="30"/>
        <v>5</v>
      </c>
      <c r="M76" s="5">
        <f t="shared" si="30"/>
        <v>5</v>
      </c>
      <c r="N76" s="5">
        <f t="shared" si="30"/>
        <v>10</v>
      </c>
      <c r="O76" s="5">
        <f t="shared" si="30"/>
        <v>8</v>
      </c>
      <c r="P76" s="5">
        <f t="shared" si="25"/>
        <v>49</v>
      </c>
      <c r="Q76" s="15">
        <f t="shared" si="23"/>
        <v>9.8000000000000007</v>
      </c>
    </row>
    <row r="77" spans="1:18" ht="22.5" customHeight="1" x14ac:dyDescent="0.15">
      <c r="A77" s="13">
        <v>74</v>
      </c>
      <c r="B77" s="5" t="s">
        <v>25</v>
      </c>
      <c r="C77" s="5" t="s">
        <v>26</v>
      </c>
      <c r="D77" s="14">
        <v>1</v>
      </c>
      <c r="E77" s="14">
        <v>201521492</v>
      </c>
      <c r="F77" s="5" t="s">
        <v>75</v>
      </c>
      <c r="G77" s="5"/>
      <c r="H77" s="5">
        <v>3</v>
      </c>
      <c r="I77" s="5">
        <f>I49</f>
        <v>8</v>
      </c>
      <c r="J77" s="5">
        <f t="shared" ref="J77:O77" si="31">J49</f>
        <v>0</v>
      </c>
      <c r="K77" s="5">
        <f t="shared" si="31"/>
        <v>10</v>
      </c>
      <c r="L77" s="5">
        <f t="shared" si="31"/>
        <v>8</v>
      </c>
      <c r="M77" s="5">
        <f t="shared" si="31"/>
        <v>8</v>
      </c>
      <c r="N77" s="5">
        <f t="shared" si="31"/>
        <v>10</v>
      </c>
      <c r="O77" s="5">
        <f t="shared" si="31"/>
        <v>10</v>
      </c>
      <c r="P77" s="5">
        <f t="shared" si="25"/>
        <v>54</v>
      </c>
      <c r="Q77" s="15">
        <f t="shared" si="23"/>
        <v>10.8</v>
      </c>
    </row>
    <row r="78" spans="1:18" ht="15" customHeight="1" x14ac:dyDescent="0.15">
      <c r="A78" s="13">
        <v>75</v>
      </c>
      <c r="B78" s="5" t="s">
        <v>25</v>
      </c>
      <c r="C78" s="5" t="s">
        <v>26</v>
      </c>
      <c r="D78" s="14">
        <v>3</v>
      </c>
      <c r="E78" s="14">
        <v>201121417</v>
      </c>
      <c r="F78" s="5" t="s">
        <v>82</v>
      </c>
      <c r="G78" s="5"/>
      <c r="H78" s="5">
        <v>1</v>
      </c>
      <c r="I78" s="5">
        <v>8</v>
      </c>
      <c r="J78" s="5">
        <v>0</v>
      </c>
      <c r="K78" s="5">
        <v>7</v>
      </c>
      <c r="L78" s="5">
        <v>5</v>
      </c>
      <c r="M78" s="5">
        <v>5</v>
      </c>
      <c r="N78" s="5">
        <v>10</v>
      </c>
      <c r="O78" s="5">
        <v>0</v>
      </c>
      <c r="P78" s="5">
        <f t="shared" si="25"/>
        <v>35</v>
      </c>
      <c r="Q78" s="15">
        <f t="shared" si="23"/>
        <v>10.649455677043001</v>
      </c>
    </row>
    <row r="79" spans="1:18" ht="15" customHeight="1" x14ac:dyDescent="0.15">
      <c r="A79" s="13">
        <v>76</v>
      </c>
      <c r="B79" s="5" t="s">
        <v>15</v>
      </c>
      <c r="C79" s="5" t="s">
        <v>16</v>
      </c>
      <c r="D79" s="14">
        <v>2</v>
      </c>
      <c r="E79" s="14">
        <v>201421591</v>
      </c>
      <c r="F79" s="5" t="s">
        <v>83</v>
      </c>
      <c r="G79" s="5"/>
      <c r="H79" s="5">
        <v>1</v>
      </c>
      <c r="I79" s="5">
        <v>8</v>
      </c>
      <c r="J79" s="5">
        <v>0</v>
      </c>
      <c r="K79" s="5">
        <v>10</v>
      </c>
      <c r="L79" s="5">
        <v>11</v>
      </c>
      <c r="M79" s="5">
        <v>11</v>
      </c>
      <c r="N79" s="5">
        <v>10</v>
      </c>
      <c r="O79" s="5">
        <v>10</v>
      </c>
      <c r="P79" s="5">
        <f t="shared" si="25"/>
        <v>60</v>
      </c>
      <c r="Q79" s="15">
        <f t="shared" si="23"/>
        <v>15.649455677042999</v>
      </c>
      <c r="R79" s="12" t="s">
        <v>88</v>
      </c>
    </row>
    <row r="80" spans="1:18" ht="15" customHeight="1" x14ac:dyDescent="0.15">
      <c r="A80" s="13">
        <v>77</v>
      </c>
      <c r="B80" s="5" t="s">
        <v>27</v>
      </c>
      <c r="C80" s="5" t="s">
        <v>28</v>
      </c>
      <c r="D80" s="14">
        <v>2</v>
      </c>
      <c r="E80" s="14">
        <v>201422006</v>
      </c>
      <c r="F80" s="5" t="s">
        <v>84</v>
      </c>
      <c r="G80" s="5"/>
      <c r="H80" s="5">
        <v>1</v>
      </c>
      <c r="I80" s="5">
        <v>8</v>
      </c>
      <c r="J80" s="5">
        <v>8</v>
      </c>
      <c r="K80" s="5">
        <v>8</v>
      </c>
      <c r="L80" s="5">
        <v>10</v>
      </c>
      <c r="M80" s="5">
        <v>10</v>
      </c>
      <c r="N80" s="5">
        <v>10</v>
      </c>
      <c r="O80" s="5">
        <v>0</v>
      </c>
      <c r="P80" s="5">
        <f t="shared" si="25"/>
        <v>54</v>
      </c>
      <c r="Q80" s="15">
        <f t="shared" si="23"/>
        <v>14.449455677043</v>
      </c>
    </row>
    <row r="81" spans="1:17" ht="15" customHeight="1" x14ac:dyDescent="0.15">
      <c r="A81" s="13">
        <v>78</v>
      </c>
      <c r="B81" s="17" t="s">
        <v>29</v>
      </c>
      <c r="C81" s="17"/>
      <c r="D81" s="16">
        <v>2</v>
      </c>
      <c r="E81" s="16">
        <v>200921488</v>
      </c>
      <c r="F81" s="17" t="s">
        <v>85</v>
      </c>
      <c r="G81" s="17"/>
      <c r="H81" s="17">
        <v>1</v>
      </c>
      <c r="I81" s="17">
        <v>10</v>
      </c>
      <c r="J81" s="17">
        <v>0</v>
      </c>
      <c r="K81" s="17">
        <v>8</v>
      </c>
      <c r="L81" s="17">
        <v>17</v>
      </c>
      <c r="M81" s="17">
        <v>18</v>
      </c>
      <c r="N81" s="17">
        <v>10</v>
      </c>
      <c r="O81" s="17">
        <v>8</v>
      </c>
      <c r="P81" s="17">
        <f t="shared" si="25"/>
        <v>71</v>
      </c>
      <c r="Q81" s="15">
        <f t="shared" si="23"/>
        <v>17.849455677043</v>
      </c>
    </row>
    <row r="82" spans="1:17" x14ac:dyDescent="0.15">
      <c r="P82" s="21">
        <f>STDEV(P4:P81)</f>
        <v>26.494556770430009</v>
      </c>
    </row>
  </sheetData>
  <phoneticPr fontId="1" type="noConversion"/>
  <conditionalFormatting sqref="B15:P15">
    <cfRule type="cellIs" dxfId="0" priority="2" operator="greaterThan">
      <formula>$P$4:$P$81&gt;71</formula>
    </cfRule>
  </conditionalFormatting>
  <pageMargins left="0.25" right="0.25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A13" sqref="A1:XFD1048576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217850325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SP</vt:lpstr>
      <vt:lpstr>Sheet2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Crownix Report Excel File</dc:title>
  <dc:creator>Crownix Report</dc:creator>
  <dc:description>Crownix Report Excel File</dc:description>
  <cp:lastModifiedBy>suduk</cp:lastModifiedBy>
  <cp:revision/>
  <cp:lastPrinted>2015-06-09T14:02:47Z</cp:lastPrinted>
  <dcterms:created xsi:type="dcterms:W3CDTF">2015-03-16T22:45:44Z</dcterms:created>
  <dcterms:modified xsi:type="dcterms:W3CDTF">2015-06-18T14:39:57Z</dcterms:modified>
</cp:coreProperties>
</file>